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Gaout2021newonsept102021\focusafrica\"/>
    </mc:Choice>
  </mc:AlternateContent>
  <xr:revisionPtr revIDLastSave="0" documentId="8_{6E4EC5F9-0E4D-41A5-ACA7-96ADB06CEC84}" xr6:coauthVersionLast="47" xr6:coauthVersionMax="47" xr10:uidLastSave="{00000000-0000-0000-0000-000000000000}"/>
  <bookViews>
    <workbookView xWindow="5340" yWindow="2265" windowWidth="17880" windowHeight="10890" activeTab="5" xr2:uid="{00000000-000D-0000-FFFF-FFFF00000000}"/>
  </bookViews>
  <sheets>
    <sheet name="Effort, costs" sheetId="1" r:id="rId1"/>
    <sheet name="Log" sheetId="8" r:id="rId2"/>
    <sheet name="Efforts by task" sheetId="9" r:id="rId3"/>
    <sheet name="Summary" sheetId="10" r:id="rId4"/>
    <sheet name="Deliverables" sheetId="2" r:id="rId5"/>
    <sheet name="Milestones" sheetId="3" r:id="rId6"/>
    <sheet name="GANTT" sheetId="6" r:id="rId7"/>
  </sheets>
  <definedNames>
    <definedName name="PartnerName" localSheetId="2">#REF!</definedName>
    <definedName name="PartnerNam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" i="1" l="1"/>
  <c r="M14" i="10" l="1"/>
  <c r="M15" i="10"/>
  <c r="M16" i="10"/>
  <c r="M17" i="10"/>
  <c r="M18" i="10"/>
  <c r="M19" i="10"/>
  <c r="M20" i="10"/>
  <c r="C14" i="10"/>
  <c r="C15" i="10"/>
  <c r="C16" i="10"/>
  <c r="C17" i="10"/>
  <c r="C18" i="10"/>
  <c r="C19" i="10"/>
  <c r="C20" i="10"/>
  <c r="AA27" i="1" l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26" i="1"/>
  <c r="AO15" i="9"/>
  <c r="AO16" i="9"/>
  <c r="AO17" i="9"/>
  <c r="AO18" i="9"/>
  <c r="AO19" i="9"/>
  <c r="AO20" i="9"/>
  <c r="AO21" i="9"/>
  <c r="AO22" i="9"/>
  <c r="AJ15" i="9"/>
  <c r="AJ16" i="9"/>
  <c r="AJ17" i="9"/>
  <c r="AJ18" i="9"/>
  <c r="AJ19" i="9"/>
  <c r="AJ20" i="9"/>
  <c r="AJ21" i="9"/>
  <c r="AJ22" i="9"/>
  <c r="AE15" i="9"/>
  <c r="AE16" i="9"/>
  <c r="AE17" i="9"/>
  <c r="AE18" i="9"/>
  <c r="AE19" i="9"/>
  <c r="AE20" i="9"/>
  <c r="AE21" i="9"/>
  <c r="Z15" i="9"/>
  <c r="Z16" i="9"/>
  <c r="Z17" i="9"/>
  <c r="Z18" i="9"/>
  <c r="Z19" i="9"/>
  <c r="Z20" i="9"/>
  <c r="Z21" i="9"/>
  <c r="AS5" i="9"/>
  <c r="AS6" i="9"/>
  <c r="AS7" i="9"/>
  <c r="AS8" i="9"/>
  <c r="AS9" i="9"/>
  <c r="AS10" i="9"/>
  <c r="AS11" i="9"/>
  <c r="AS12" i="9"/>
  <c r="AS13" i="9"/>
  <c r="AS14" i="9"/>
  <c r="AS15" i="9"/>
  <c r="AS16" i="9"/>
  <c r="AS17" i="9"/>
  <c r="AS18" i="9"/>
  <c r="AS19" i="9"/>
  <c r="AS20" i="9"/>
  <c r="AS21" i="9"/>
  <c r="AS22" i="9"/>
  <c r="AS3" i="9"/>
  <c r="F62" i="1" l="1"/>
  <c r="F63" i="1"/>
  <c r="F64" i="1"/>
  <c r="F65" i="1"/>
  <c r="F66" i="1"/>
  <c r="F67" i="1"/>
  <c r="F68" i="1"/>
  <c r="S86" i="1"/>
  <c r="S87" i="1"/>
  <c r="S88" i="1"/>
  <c r="S89" i="1"/>
  <c r="S90" i="1"/>
  <c r="S91" i="1"/>
  <c r="S92" i="1"/>
  <c r="S62" i="1"/>
  <c r="S63" i="1"/>
  <c r="S64" i="1"/>
  <c r="S65" i="1"/>
  <c r="S66" i="1"/>
  <c r="S67" i="1"/>
  <c r="S68" i="1"/>
  <c r="AB38" i="1"/>
  <c r="AB39" i="1"/>
  <c r="AB40" i="1"/>
  <c r="AB41" i="1"/>
  <c r="AB42" i="1"/>
  <c r="F19" i="10" s="1"/>
  <c r="AC42" i="1"/>
  <c r="AB43" i="1"/>
  <c r="AB44" i="1"/>
  <c r="AC44" i="1"/>
  <c r="AB45" i="1"/>
  <c r="AC45" i="1" s="1"/>
  <c r="P38" i="1"/>
  <c r="P39" i="1"/>
  <c r="P40" i="1"/>
  <c r="P41" i="1"/>
  <c r="P42" i="1"/>
  <c r="P43" i="1"/>
  <c r="P44" i="1"/>
  <c r="P45" i="1"/>
  <c r="G14" i="1"/>
  <c r="H14" i="1"/>
  <c r="I14" i="1"/>
  <c r="V14" i="1" s="1"/>
  <c r="J14" i="1"/>
  <c r="W14" i="1" s="1"/>
  <c r="J62" i="1" s="1"/>
  <c r="W86" i="1" s="1"/>
  <c r="K14" i="1"/>
  <c r="X14" i="1" s="1"/>
  <c r="L14" i="1"/>
  <c r="Y14" i="1" s="1"/>
  <c r="M14" i="1"/>
  <c r="Z14" i="1" s="1"/>
  <c r="N14" i="1"/>
  <c r="AA14" i="1" s="1"/>
  <c r="N62" i="1" s="1"/>
  <c r="AA86" i="1" s="1"/>
  <c r="G15" i="1"/>
  <c r="H15" i="1"/>
  <c r="I15" i="1"/>
  <c r="V15" i="1" s="1"/>
  <c r="J15" i="1"/>
  <c r="W15" i="1" s="1"/>
  <c r="W63" i="1" s="1"/>
  <c r="K15" i="1"/>
  <c r="X15" i="1" s="1"/>
  <c r="L15" i="1"/>
  <c r="Y15" i="1" s="1"/>
  <c r="M15" i="1"/>
  <c r="Z15" i="1" s="1"/>
  <c r="Z63" i="1" s="1"/>
  <c r="N15" i="1"/>
  <c r="AA15" i="1" s="1"/>
  <c r="AA63" i="1" s="1"/>
  <c r="G16" i="1"/>
  <c r="H16" i="1"/>
  <c r="I16" i="1"/>
  <c r="V16" i="1" s="1"/>
  <c r="J16" i="1"/>
  <c r="W16" i="1" s="1"/>
  <c r="J64" i="1" s="1"/>
  <c r="W88" i="1" s="1"/>
  <c r="K16" i="1"/>
  <c r="X16" i="1" s="1"/>
  <c r="L16" i="1"/>
  <c r="Y16" i="1" s="1"/>
  <c r="M16" i="1"/>
  <c r="Z16" i="1" s="1"/>
  <c r="N16" i="1"/>
  <c r="AA16" i="1" s="1"/>
  <c r="N64" i="1" s="1"/>
  <c r="AA88" i="1" s="1"/>
  <c r="G17" i="1"/>
  <c r="I17" i="1"/>
  <c r="V17" i="1" s="1"/>
  <c r="J17" i="1"/>
  <c r="W17" i="1" s="1"/>
  <c r="W65" i="1" s="1"/>
  <c r="K17" i="1"/>
  <c r="X17" i="1" s="1"/>
  <c r="L17" i="1"/>
  <c r="Y17" i="1" s="1"/>
  <c r="M17" i="1"/>
  <c r="Z17" i="1" s="1"/>
  <c r="N17" i="1"/>
  <c r="AA17" i="1" s="1"/>
  <c r="AA65" i="1" s="1"/>
  <c r="G18" i="1"/>
  <c r="H18" i="1"/>
  <c r="U18" i="1" s="1"/>
  <c r="U66" i="1" s="1"/>
  <c r="I18" i="1"/>
  <c r="V18" i="1" s="1"/>
  <c r="I66" i="1" s="1"/>
  <c r="J18" i="1"/>
  <c r="W18" i="1" s="1"/>
  <c r="W66" i="1" s="1"/>
  <c r="K18" i="1"/>
  <c r="X18" i="1" s="1"/>
  <c r="L18" i="1"/>
  <c r="Y18" i="1" s="1"/>
  <c r="L66" i="1" s="1"/>
  <c r="Y90" i="1" s="1"/>
  <c r="M18" i="1"/>
  <c r="Z18" i="1" s="1"/>
  <c r="M66" i="1" s="1"/>
  <c r="Z90" i="1" s="1"/>
  <c r="N18" i="1"/>
  <c r="AA18" i="1" s="1"/>
  <c r="AA66" i="1" s="1"/>
  <c r="G19" i="1"/>
  <c r="H19" i="1"/>
  <c r="U19" i="1" s="1"/>
  <c r="H67" i="1" s="1"/>
  <c r="I19" i="1"/>
  <c r="V19" i="1" s="1"/>
  <c r="V67" i="1" s="1"/>
  <c r="J19" i="1"/>
  <c r="W19" i="1" s="1"/>
  <c r="J67" i="1" s="1"/>
  <c r="K19" i="1"/>
  <c r="X19" i="1" s="1"/>
  <c r="K67" i="1" s="1"/>
  <c r="L19" i="1"/>
  <c r="Y19" i="1" s="1"/>
  <c r="L67" i="1" s="1"/>
  <c r="Y91" i="1" s="1"/>
  <c r="M19" i="1"/>
  <c r="Z19" i="1" s="1"/>
  <c r="Z67" i="1" s="1"/>
  <c r="N19" i="1"/>
  <c r="AA19" i="1" s="1"/>
  <c r="N67" i="1" s="1"/>
  <c r="G20" i="1"/>
  <c r="H20" i="1"/>
  <c r="U20" i="1" s="1"/>
  <c r="I20" i="1"/>
  <c r="V20" i="1" s="1"/>
  <c r="I68" i="1" s="1"/>
  <c r="J20" i="1"/>
  <c r="W20" i="1" s="1"/>
  <c r="W68" i="1" s="1"/>
  <c r="K20" i="1"/>
  <c r="X20" i="1" s="1"/>
  <c r="L20" i="1"/>
  <c r="Y20" i="1" s="1"/>
  <c r="L68" i="1" s="1"/>
  <c r="M20" i="1"/>
  <c r="Z20" i="1" s="1"/>
  <c r="M68" i="1" s="1"/>
  <c r="Z92" i="1" s="1"/>
  <c r="N20" i="1"/>
  <c r="AA20" i="1" s="1"/>
  <c r="AA68" i="1" s="1"/>
  <c r="F14" i="1"/>
  <c r="B15" i="9"/>
  <c r="B16" i="9"/>
  <c r="B17" i="9"/>
  <c r="B18" i="9"/>
  <c r="B19" i="9"/>
  <c r="B20" i="9"/>
  <c r="B21" i="9"/>
  <c r="S38" i="1"/>
  <c r="S39" i="1"/>
  <c r="S40" i="1"/>
  <c r="S41" i="1"/>
  <c r="S42" i="1"/>
  <c r="S43" i="1"/>
  <c r="S44" i="1"/>
  <c r="F38" i="1"/>
  <c r="F39" i="1"/>
  <c r="F40" i="1"/>
  <c r="F41" i="1"/>
  <c r="F42" i="1"/>
  <c r="F43" i="1"/>
  <c r="F44" i="1"/>
  <c r="S20" i="1"/>
  <c r="S19" i="1"/>
  <c r="S18" i="1"/>
  <c r="S17" i="1"/>
  <c r="S16" i="1"/>
  <c r="S15" i="1"/>
  <c r="S14" i="1"/>
  <c r="F15" i="1"/>
  <c r="F16" i="1"/>
  <c r="F17" i="1"/>
  <c r="F18" i="1"/>
  <c r="F19" i="1"/>
  <c r="F20" i="1"/>
  <c r="AC43" i="1" l="1"/>
  <c r="F20" i="10"/>
  <c r="AC41" i="1"/>
  <c r="F18" i="10"/>
  <c r="AC40" i="1"/>
  <c r="F17" i="10"/>
  <c r="AC39" i="1"/>
  <c r="F16" i="10"/>
  <c r="AC38" i="1"/>
  <c r="F15" i="10"/>
  <c r="T20" i="1"/>
  <c r="AB20" i="1" s="1"/>
  <c r="E21" i="10" s="1"/>
  <c r="O20" i="1"/>
  <c r="T19" i="1"/>
  <c r="O19" i="1"/>
  <c r="T18" i="1"/>
  <c r="AB18" i="1" s="1"/>
  <c r="E19" i="10" s="1"/>
  <c r="J19" i="10" s="1"/>
  <c r="L19" i="10" s="1"/>
  <c r="N19" i="10" s="1"/>
  <c r="O19" i="10" s="1"/>
  <c r="O18" i="1"/>
  <c r="T17" i="1"/>
  <c r="O17" i="1"/>
  <c r="T16" i="1"/>
  <c r="T64" i="1" s="1"/>
  <c r="O16" i="1"/>
  <c r="T15" i="1"/>
  <c r="O15" i="1"/>
  <c r="T14" i="1"/>
  <c r="O14" i="1"/>
  <c r="X66" i="1"/>
  <c r="K66" i="1"/>
  <c r="X90" i="1" s="1"/>
  <c r="G66" i="1"/>
  <c r="T90" i="1" s="1"/>
  <c r="K64" i="1"/>
  <c r="X88" i="1" s="1"/>
  <c r="X64" i="1"/>
  <c r="X63" i="1"/>
  <c r="K63" i="1"/>
  <c r="X87" i="1" s="1"/>
  <c r="I65" i="1"/>
  <c r="V89" i="1" s="1"/>
  <c r="V65" i="1"/>
  <c r="V64" i="1"/>
  <c r="I64" i="1"/>
  <c r="V88" i="1" s="1"/>
  <c r="V62" i="1"/>
  <c r="I62" i="1"/>
  <c r="V86" i="1" s="1"/>
  <c r="X68" i="1"/>
  <c r="K68" i="1"/>
  <c r="X92" i="1" s="1"/>
  <c r="G68" i="1"/>
  <c r="T92" i="1" s="1"/>
  <c r="K62" i="1"/>
  <c r="X86" i="1" s="1"/>
  <c r="X62" i="1"/>
  <c r="M65" i="1"/>
  <c r="Z89" i="1" s="1"/>
  <c r="Z65" i="1"/>
  <c r="Z64" i="1"/>
  <c r="M64" i="1"/>
  <c r="Z88" i="1" s="1"/>
  <c r="V63" i="1"/>
  <c r="M62" i="1"/>
  <c r="Z86" i="1" s="1"/>
  <c r="L65" i="1"/>
  <c r="Y89" i="1" s="1"/>
  <c r="Y65" i="1"/>
  <c r="Y64" i="1"/>
  <c r="L64" i="1"/>
  <c r="Y88" i="1" s="1"/>
  <c r="L63" i="1"/>
  <c r="Y87" i="1" s="1"/>
  <c r="Y63" i="1"/>
  <c r="U17" i="1"/>
  <c r="U16" i="1"/>
  <c r="H64" i="1" s="1"/>
  <c r="U15" i="1"/>
  <c r="U14" i="1"/>
  <c r="V68" i="1"/>
  <c r="V66" i="1"/>
  <c r="I67" i="1"/>
  <c r="AB68" i="1"/>
  <c r="AC68" i="1" s="1"/>
  <c r="Z68" i="1"/>
  <c r="Z66" i="1"/>
  <c r="M67" i="1"/>
  <c r="Z91" i="1" s="1"/>
  <c r="Y68" i="1"/>
  <c r="U68" i="1"/>
  <c r="N68" i="1"/>
  <c r="AA92" i="1" s="1"/>
  <c r="J68" i="1"/>
  <c r="W92" i="1" s="1"/>
  <c r="Y92" i="1"/>
  <c r="T68" i="1"/>
  <c r="H68" i="1"/>
  <c r="U91" i="1"/>
  <c r="Y67" i="1"/>
  <c r="U67" i="1"/>
  <c r="X91" i="1"/>
  <c r="X67" i="1"/>
  <c r="AA91" i="1"/>
  <c r="W91" i="1"/>
  <c r="AA67" i="1"/>
  <c r="W67" i="1"/>
  <c r="Y66" i="1"/>
  <c r="N66" i="1"/>
  <c r="AA90" i="1" s="1"/>
  <c r="J66" i="1"/>
  <c r="W90" i="1" s="1"/>
  <c r="AB66" i="1"/>
  <c r="AC66" i="1" s="1"/>
  <c r="T66" i="1"/>
  <c r="H66" i="1"/>
  <c r="U90" i="1" s="1"/>
  <c r="K65" i="1"/>
  <c r="X89" i="1" s="1"/>
  <c r="J65" i="1"/>
  <c r="W89" i="1" s="1"/>
  <c r="X65" i="1"/>
  <c r="N65" i="1"/>
  <c r="AA89" i="1" s="1"/>
  <c r="AA64" i="1"/>
  <c r="W64" i="1"/>
  <c r="J63" i="1"/>
  <c r="W87" i="1" s="1"/>
  <c r="M63" i="1"/>
  <c r="Z87" i="1" s="1"/>
  <c r="I63" i="1"/>
  <c r="V87" i="1" s="1"/>
  <c r="N63" i="1"/>
  <c r="AA87" i="1" s="1"/>
  <c r="AA62" i="1"/>
  <c r="W62" i="1"/>
  <c r="L62" i="1"/>
  <c r="Y86" i="1" s="1"/>
  <c r="Z62" i="1"/>
  <c r="G62" i="1"/>
  <c r="T86" i="1" s="1"/>
  <c r="Y62" i="1"/>
  <c r="V92" i="1"/>
  <c r="V90" i="1"/>
  <c r="G64" i="1" l="1"/>
  <c r="T88" i="1" s="1"/>
  <c r="AB17" i="1"/>
  <c r="E18" i="10" s="1"/>
  <c r="J18" i="10" s="1"/>
  <c r="L18" i="10" s="1"/>
  <c r="N18" i="10" s="1"/>
  <c r="O18" i="10" s="1"/>
  <c r="U64" i="1"/>
  <c r="U88" i="1"/>
  <c r="AB88" i="1" s="1"/>
  <c r="AC88" i="1" s="1"/>
  <c r="AB15" i="1"/>
  <c r="E16" i="10" s="1"/>
  <c r="J16" i="10" s="1"/>
  <c r="L16" i="10" s="1"/>
  <c r="N16" i="10" s="1"/>
  <c r="O16" i="10" s="1"/>
  <c r="G67" i="1"/>
  <c r="T91" i="1" s="1"/>
  <c r="AB19" i="1"/>
  <c r="G65" i="1"/>
  <c r="T89" i="1" s="1"/>
  <c r="G63" i="1"/>
  <c r="T87" i="1" s="1"/>
  <c r="T65" i="1"/>
  <c r="T67" i="1"/>
  <c r="AC17" i="1"/>
  <c r="AD41" i="1" s="1"/>
  <c r="AE41" i="1" s="1"/>
  <c r="T63" i="1"/>
  <c r="T62" i="1"/>
  <c r="AB14" i="1"/>
  <c r="AB16" i="1"/>
  <c r="E17" i="10" s="1"/>
  <c r="J17" i="10" s="1"/>
  <c r="L17" i="10" s="1"/>
  <c r="N17" i="10" s="1"/>
  <c r="O17" i="10" s="1"/>
  <c r="AC18" i="1"/>
  <c r="AD42" i="1" s="1"/>
  <c r="AE42" i="1" s="1"/>
  <c r="O68" i="1"/>
  <c r="P68" i="1" s="1"/>
  <c r="O67" i="1"/>
  <c r="P67" i="1" s="1"/>
  <c r="U62" i="1"/>
  <c r="H62" i="1"/>
  <c r="V91" i="1"/>
  <c r="H63" i="1"/>
  <c r="U87" i="1" s="1"/>
  <c r="U63" i="1"/>
  <c r="H65" i="1"/>
  <c r="U89" i="1" s="1"/>
  <c r="U65" i="1"/>
  <c r="AC20" i="1"/>
  <c r="AD44" i="1" s="1"/>
  <c r="AE44" i="1" s="1"/>
  <c r="AB65" i="1"/>
  <c r="AC65" i="1" s="1"/>
  <c r="O66" i="1"/>
  <c r="P66" i="1" s="1"/>
  <c r="U92" i="1"/>
  <c r="AB92" i="1" s="1"/>
  <c r="AC92" i="1" s="1"/>
  <c r="AB67" i="1"/>
  <c r="AC67" i="1" s="1"/>
  <c r="AB90" i="1"/>
  <c r="AC90" i="1" s="1"/>
  <c r="AB89" i="1" l="1"/>
  <c r="AC89" i="1" s="1"/>
  <c r="O64" i="1"/>
  <c r="P64" i="1" s="1"/>
  <c r="AB91" i="1"/>
  <c r="AC91" i="1" s="1"/>
  <c r="AC14" i="1"/>
  <c r="AD38" i="1" s="1"/>
  <c r="AE38" i="1" s="1"/>
  <c r="E15" i="10"/>
  <c r="J15" i="10" s="1"/>
  <c r="L15" i="10" s="1"/>
  <c r="N15" i="10" s="1"/>
  <c r="O15" i="10" s="1"/>
  <c r="AC19" i="1"/>
  <c r="AD43" i="1" s="1"/>
  <c r="AE43" i="1" s="1"/>
  <c r="E20" i="10"/>
  <c r="J20" i="10" s="1"/>
  <c r="L20" i="10" s="1"/>
  <c r="N20" i="10" s="1"/>
  <c r="O20" i="10" s="1"/>
  <c r="AB87" i="1"/>
  <c r="AC87" i="1" s="1"/>
  <c r="AB62" i="1"/>
  <c r="AC62" i="1" s="1"/>
  <c r="O63" i="1"/>
  <c r="P63" i="1" s="1"/>
  <c r="U86" i="1"/>
  <c r="AB86" i="1" s="1"/>
  <c r="AC86" i="1" s="1"/>
  <c r="O62" i="1"/>
  <c r="P62" i="1" s="1"/>
  <c r="O65" i="1"/>
  <c r="P65" i="1" s="1"/>
  <c r="AC15" i="1"/>
  <c r="AD39" i="1" s="1"/>
  <c r="AE39" i="1" s="1"/>
  <c r="AB63" i="1"/>
  <c r="AC63" i="1" s="1"/>
  <c r="AB64" i="1"/>
  <c r="AC64" i="1" s="1"/>
  <c r="AC16" i="1"/>
  <c r="AD40" i="1" s="1"/>
  <c r="AE40" i="1" s="1"/>
  <c r="AQ23" i="9" l="1"/>
  <c r="AR23" i="9"/>
  <c r="AL23" i="9"/>
  <c r="AM23" i="9"/>
  <c r="AN23" i="9"/>
  <c r="AG23" i="9"/>
  <c r="AH23" i="9"/>
  <c r="AI23" i="9"/>
  <c r="AB23" i="9"/>
  <c r="AC23" i="9"/>
  <c r="AD23" i="9"/>
  <c r="W23" i="9"/>
  <c r="X23" i="9"/>
  <c r="Y23" i="9"/>
  <c r="P23" i="9"/>
  <c r="Q23" i="9"/>
  <c r="R23" i="9"/>
  <c r="S23" i="9"/>
  <c r="T23" i="9"/>
  <c r="J23" i="9"/>
  <c r="K23" i="9"/>
  <c r="L23" i="9"/>
  <c r="M23" i="9"/>
  <c r="D23" i="9"/>
  <c r="E23" i="9"/>
  <c r="F23" i="9"/>
  <c r="G23" i="9"/>
  <c r="C23" i="9"/>
  <c r="H4" i="9" l="1"/>
  <c r="H5" i="9"/>
  <c r="H6" i="9"/>
  <c r="H7" i="9"/>
  <c r="H8" i="9"/>
  <c r="H9" i="9"/>
  <c r="H10" i="9"/>
  <c r="H11" i="9"/>
  <c r="H12" i="9"/>
  <c r="H13" i="9"/>
  <c r="H14" i="9"/>
  <c r="H22" i="9"/>
  <c r="H3" i="9"/>
  <c r="H23" i="10" l="1"/>
  <c r="I23" i="10"/>
  <c r="K23" i="10"/>
  <c r="M4" i="10"/>
  <c r="M5" i="10"/>
  <c r="M6" i="10"/>
  <c r="M7" i="10"/>
  <c r="M8" i="10"/>
  <c r="M9" i="10"/>
  <c r="M10" i="10"/>
  <c r="M11" i="10"/>
  <c r="M12" i="10"/>
  <c r="M13" i="10"/>
  <c r="M21" i="10"/>
  <c r="M22" i="10"/>
  <c r="M3" i="10"/>
  <c r="C4" i="10"/>
  <c r="C5" i="10"/>
  <c r="C6" i="10"/>
  <c r="C7" i="10"/>
  <c r="C8" i="10"/>
  <c r="C9" i="10"/>
  <c r="C10" i="10"/>
  <c r="C11" i="10"/>
  <c r="C12" i="10"/>
  <c r="C13" i="10"/>
  <c r="C21" i="10"/>
  <c r="C22" i="10"/>
  <c r="C3" i="10"/>
  <c r="G5" i="1" l="1"/>
  <c r="G9" i="1"/>
  <c r="G13" i="1"/>
  <c r="AS4" i="9"/>
  <c r="AA3" i="1" s="1"/>
  <c r="N4" i="1"/>
  <c r="AA4" i="1" s="1"/>
  <c r="N5" i="1"/>
  <c r="AA5" i="1" s="1"/>
  <c r="N6" i="1"/>
  <c r="AA6" i="1" s="1"/>
  <c r="N7" i="1"/>
  <c r="AA7" i="1" s="1"/>
  <c r="N8" i="1"/>
  <c r="AA8" i="1" s="1"/>
  <c r="N9" i="1"/>
  <c r="AA9" i="1" s="1"/>
  <c r="N10" i="1"/>
  <c r="AA10" i="1" s="1"/>
  <c r="N11" i="1"/>
  <c r="AA11" i="1" s="1"/>
  <c r="N12" i="1"/>
  <c r="AA12" i="1" s="1"/>
  <c r="N13" i="1"/>
  <c r="AA13" i="1" s="1"/>
  <c r="N21" i="1"/>
  <c r="AA21" i="1" s="1"/>
  <c r="AO4" i="9"/>
  <c r="Z3" i="1" s="1"/>
  <c r="AO5" i="9"/>
  <c r="M4" i="1" s="1"/>
  <c r="Z4" i="1" s="1"/>
  <c r="AO6" i="9"/>
  <c r="M5" i="1" s="1"/>
  <c r="Z5" i="1" s="1"/>
  <c r="AO7" i="9"/>
  <c r="M6" i="1" s="1"/>
  <c r="Z6" i="1" s="1"/>
  <c r="AO8" i="9"/>
  <c r="M7" i="1" s="1"/>
  <c r="Z7" i="1" s="1"/>
  <c r="AO9" i="9"/>
  <c r="M8" i="1" s="1"/>
  <c r="Z8" i="1" s="1"/>
  <c r="AO10" i="9"/>
  <c r="M9" i="1" s="1"/>
  <c r="Z9" i="1" s="1"/>
  <c r="AO11" i="9"/>
  <c r="M10" i="1" s="1"/>
  <c r="Z10" i="1" s="1"/>
  <c r="AO12" i="9"/>
  <c r="M11" i="1" s="1"/>
  <c r="Z11" i="1" s="1"/>
  <c r="AO13" i="9"/>
  <c r="M12" i="1" s="1"/>
  <c r="Z12" i="1" s="1"/>
  <c r="AO14" i="9"/>
  <c r="Z13" i="1" s="1"/>
  <c r="M21" i="1"/>
  <c r="Z21" i="1" s="1"/>
  <c r="AO3" i="9"/>
  <c r="AJ4" i="9"/>
  <c r="Y3" i="1" s="1"/>
  <c r="AJ5" i="9"/>
  <c r="L4" i="1" s="1"/>
  <c r="Y4" i="1" s="1"/>
  <c r="AJ6" i="9"/>
  <c r="L5" i="1" s="1"/>
  <c r="Y5" i="1" s="1"/>
  <c r="AJ7" i="9"/>
  <c r="L6" i="1" s="1"/>
  <c r="Y6" i="1" s="1"/>
  <c r="AJ8" i="9"/>
  <c r="L7" i="1" s="1"/>
  <c r="Y7" i="1" s="1"/>
  <c r="AJ9" i="9"/>
  <c r="L8" i="1" s="1"/>
  <c r="Y8" i="1" s="1"/>
  <c r="AJ10" i="9"/>
  <c r="L9" i="1" s="1"/>
  <c r="Y9" i="1" s="1"/>
  <c r="AJ11" i="9"/>
  <c r="L10" i="1" s="1"/>
  <c r="Y10" i="1" s="1"/>
  <c r="AJ12" i="9"/>
  <c r="L11" i="1" s="1"/>
  <c r="Y11" i="1" s="1"/>
  <c r="AJ13" i="9"/>
  <c r="L12" i="1" s="1"/>
  <c r="Y12" i="1" s="1"/>
  <c r="AJ14" i="9"/>
  <c r="Y13" i="1" s="1"/>
  <c r="L21" i="1"/>
  <c r="Y21" i="1" s="1"/>
  <c r="AJ3" i="9"/>
  <c r="AE4" i="9"/>
  <c r="X3" i="1" s="1"/>
  <c r="AE5" i="9"/>
  <c r="K4" i="1" s="1"/>
  <c r="X4" i="1" s="1"/>
  <c r="AE6" i="9"/>
  <c r="K5" i="1" s="1"/>
  <c r="X5" i="1" s="1"/>
  <c r="AE7" i="9"/>
  <c r="K6" i="1" s="1"/>
  <c r="X6" i="1" s="1"/>
  <c r="AE8" i="9"/>
  <c r="K7" i="1" s="1"/>
  <c r="X7" i="1" s="1"/>
  <c r="AE9" i="9"/>
  <c r="K8" i="1" s="1"/>
  <c r="X8" i="1" s="1"/>
  <c r="AE10" i="9"/>
  <c r="K9" i="1" s="1"/>
  <c r="X9" i="1" s="1"/>
  <c r="AE11" i="9"/>
  <c r="K10" i="1" s="1"/>
  <c r="X10" i="1" s="1"/>
  <c r="AE12" i="9"/>
  <c r="K11" i="1" s="1"/>
  <c r="X11" i="1" s="1"/>
  <c r="AE13" i="9"/>
  <c r="K12" i="1" s="1"/>
  <c r="X12" i="1" s="1"/>
  <c r="AE14" i="9"/>
  <c r="X13" i="1" s="1"/>
  <c r="AE22" i="9"/>
  <c r="K21" i="1" s="1"/>
  <c r="X21" i="1" s="1"/>
  <c r="Z4" i="9"/>
  <c r="W3" i="1" s="1"/>
  <c r="Z5" i="9"/>
  <c r="J4" i="1" s="1"/>
  <c r="W4" i="1" s="1"/>
  <c r="Z6" i="9"/>
  <c r="J5" i="1" s="1"/>
  <c r="W5" i="1" s="1"/>
  <c r="Z7" i="9"/>
  <c r="J6" i="1" s="1"/>
  <c r="W6" i="1" s="1"/>
  <c r="Z8" i="9"/>
  <c r="J7" i="1" s="1"/>
  <c r="W7" i="1" s="1"/>
  <c r="Z9" i="9"/>
  <c r="W8" i="1" s="1"/>
  <c r="Z10" i="9"/>
  <c r="J9" i="1" s="1"/>
  <c r="W9" i="1" s="1"/>
  <c r="Z11" i="9"/>
  <c r="J10" i="1" s="1"/>
  <c r="W10" i="1" s="1"/>
  <c r="Z12" i="9"/>
  <c r="J11" i="1" s="1"/>
  <c r="W11" i="1" s="1"/>
  <c r="Z13" i="9"/>
  <c r="J12" i="1" s="1"/>
  <c r="W12" i="1" s="1"/>
  <c r="Z14" i="9"/>
  <c r="W13" i="1" s="1"/>
  <c r="Z22" i="9"/>
  <c r="J21" i="1" s="1"/>
  <c r="W21" i="1" s="1"/>
  <c r="Z3" i="9"/>
  <c r="U4" i="9"/>
  <c r="V3" i="1" s="1"/>
  <c r="U5" i="9"/>
  <c r="I4" i="1" s="1"/>
  <c r="V4" i="1" s="1"/>
  <c r="U6" i="9"/>
  <c r="I5" i="1" s="1"/>
  <c r="V5" i="1" s="1"/>
  <c r="U7" i="9"/>
  <c r="I6" i="1" s="1"/>
  <c r="V6" i="1" s="1"/>
  <c r="U8" i="9"/>
  <c r="I7" i="1" s="1"/>
  <c r="V7" i="1" s="1"/>
  <c r="U9" i="9"/>
  <c r="V8" i="1" s="1"/>
  <c r="U10" i="9"/>
  <c r="I9" i="1" s="1"/>
  <c r="V9" i="1" s="1"/>
  <c r="U11" i="9"/>
  <c r="I10" i="1" s="1"/>
  <c r="V10" i="1" s="1"/>
  <c r="U12" i="9"/>
  <c r="I11" i="1" s="1"/>
  <c r="V11" i="1" s="1"/>
  <c r="U13" i="9"/>
  <c r="I12" i="1" s="1"/>
  <c r="V12" i="1" s="1"/>
  <c r="U14" i="9"/>
  <c r="V13" i="1" s="1"/>
  <c r="U22" i="9"/>
  <c r="I21" i="1" s="1"/>
  <c r="V21" i="1" s="1"/>
  <c r="U3" i="9"/>
  <c r="N4" i="9"/>
  <c r="O3" i="1" s="1"/>
  <c r="N5" i="9"/>
  <c r="H4" i="1" s="1"/>
  <c r="U4" i="1" s="1"/>
  <c r="N6" i="9"/>
  <c r="H5" i="1" s="1"/>
  <c r="U5" i="1" s="1"/>
  <c r="N7" i="9"/>
  <c r="H6" i="1" s="1"/>
  <c r="U6" i="1" s="1"/>
  <c r="N8" i="9"/>
  <c r="H7" i="1" s="1"/>
  <c r="U7" i="1" s="1"/>
  <c r="N9" i="9"/>
  <c r="U8" i="1" s="1"/>
  <c r="N10" i="9"/>
  <c r="H9" i="1" s="1"/>
  <c r="U9" i="1" s="1"/>
  <c r="N11" i="9"/>
  <c r="H10" i="1" s="1"/>
  <c r="U10" i="1" s="1"/>
  <c r="N12" i="9"/>
  <c r="H11" i="1" s="1"/>
  <c r="U11" i="1" s="1"/>
  <c r="N13" i="9"/>
  <c r="H12" i="1" s="1"/>
  <c r="U12" i="1" s="1"/>
  <c r="N14" i="9"/>
  <c r="U13" i="1" s="1"/>
  <c r="N22" i="9"/>
  <c r="H21" i="1" s="1"/>
  <c r="U21" i="1" s="1"/>
  <c r="N3" i="9"/>
  <c r="T3" i="1"/>
  <c r="G4" i="1"/>
  <c r="G6" i="1"/>
  <c r="G7" i="1"/>
  <c r="G8" i="1"/>
  <c r="G10" i="1"/>
  <c r="G11" i="1"/>
  <c r="G12" i="1"/>
  <c r="G21" i="1"/>
  <c r="I23" i="9"/>
  <c r="O23" i="9"/>
  <c r="V23" i="9"/>
  <c r="AA23" i="9"/>
  <c r="AF23" i="9"/>
  <c r="AK23" i="9"/>
  <c r="AP23" i="9"/>
  <c r="B22" i="9"/>
  <c r="B4" i="9"/>
  <c r="B5" i="9"/>
  <c r="B6" i="9"/>
  <c r="B7" i="9"/>
  <c r="B8" i="9"/>
  <c r="B9" i="9"/>
  <c r="B10" i="9"/>
  <c r="B11" i="9"/>
  <c r="B12" i="9"/>
  <c r="B13" i="9"/>
  <c r="B14" i="9"/>
  <c r="B3" i="9"/>
  <c r="N51" i="1" l="1"/>
  <c r="AA75" i="1" s="1"/>
  <c r="AA51" i="1"/>
  <c r="T12" i="1"/>
  <c r="AB12" i="1" s="1"/>
  <c r="O12" i="1"/>
  <c r="T7" i="1"/>
  <c r="AB7" i="1" s="1"/>
  <c r="O7" i="1"/>
  <c r="T11" i="1"/>
  <c r="AB11" i="1" s="1"/>
  <c r="O11" i="1"/>
  <c r="T6" i="1"/>
  <c r="AB6" i="1" s="1"/>
  <c r="O6" i="1"/>
  <c r="T13" i="1"/>
  <c r="AB13" i="1" s="1"/>
  <c r="E14" i="10" s="1"/>
  <c r="O13" i="1"/>
  <c r="T10" i="1"/>
  <c r="AB10" i="1" s="1"/>
  <c r="O10" i="1"/>
  <c r="T4" i="1"/>
  <c r="AB4" i="1" s="1"/>
  <c r="O4" i="1"/>
  <c r="T9" i="1"/>
  <c r="AB9" i="1" s="1"/>
  <c r="O9" i="1"/>
  <c r="T21" i="1"/>
  <c r="AB21" i="1" s="1"/>
  <c r="O21" i="1"/>
  <c r="T8" i="1"/>
  <c r="AB8" i="1" s="1"/>
  <c r="O8" i="1"/>
  <c r="T5" i="1"/>
  <c r="AB5" i="1" s="1"/>
  <c r="O5" i="1"/>
  <c r="I69" i="1"/>
  <c r="V93" i="1" s="1"/>
  <c r="V69" i="1"/>
  <c r="N69" i="1"/>
  <c r="AA93" i="1" s="1"/>
  <c r="AA69" i="1"/>
  <c r="H69" i="1"/>
  <c r="U93" i="1" s="1"/>
  <c r="U69" i="1"/>
  <c r="M69" i="1"/>
  <c r="Z93" i="1" s="1"/>
  <c r="Z69" i="1"/>
  <c r="J69" i="1"/>
  <c r="W93" i="1" s="1"/>
  <c r="W69" i="1"/>
  <c r="K69" i="1"/>
  <c r="X93" i="1" s="1"/>
  <c r="X69" i="1"/>
  <c r="U3" i="1"/>
  <c r="L69" i="1"/>
  <c r="Y93" i="1" s="1"/>
  <c r="Y69" i="1"/>
  <c r="AJ23" i="9"/>
  <c r="Z23" i="9"/>
  <c r="U23" i="9"/>
  <c r="AO23" i="9"/>
  <c r="N23" i="9"/>
  <c r="H23" i="9"/>
  <c r="N2" i="1"/>
  <c r="AA2" i="1" s="1"/>
  <c r="M2" i="1"/>
  <c r="Z2" i="1" s="1"/>
  <c r="L2" i="1"/>
  <c r="Y2" i="1" s="1"/>
  <c r="J2" i="1"/>
  <c r="W2" i="1" s="1"/>
  <c r="I2" i="1"/>
  <c r="V2" i="1" s="1"/>
  <c r="H2" i="1"/>
  <c r="U2" i="1" s="1"/>
  <c r="G2" i="1"/>
  <c r="T2" i="1" l="1"/>
  <c r="T69" i="1"/>
  <c r="AB3" i="1"/>
  <c r="G69" i="1"/>
  <c r="T93" i="1" s="1"/>
  <c r="AB93" i="1" s="1"/>
  <c r="AC93" i="1" s="1"/>
  <c r="AB69" i="1"/>
  <c r="AC69" i="1" s="1"/>
  <c r="AC21" i="1"/>
  <c r="AD45" i="1" s="1"/>
  <c r="AE45" i="1" s="1"/>
  <c r="S75" i="1"/>
  <c r="S76" i="1"/>
  <c r="S77" i="1"/>
  <c r="S78" i="1"/>
  <c r="S79" i="1"/>
  <c r="S80" i="1"/>
  <c r="S81" i="1"/>
  <c r="S82" i="1"/>
  <c r="S83" i="1"/>
  <c r="S84" i="1"/>
  <c r="S85" i="1"/>
  <c r="S93" i="1"/>
  <c r="F51" i="1"/>
  <c r="F52" i="1"/>
  <c r="F53" i="1"/>
  <c r="F54" i="1"/>
  <c r="F55" i="1"/>
  <c r="F56" i="1"/>
  <c r="F57" i="1"/>
  <c r="F58" i="1"/>
  <c r="F59" i="1"/>
  <c r="F60" i="1"/>
  <c r="F61" i="1"/>
  <c r="F69" i="1"/>
  <c r="H46" i="1"/>
  <c r="I46" i="1"/>
  <c r="J46" i="1"/>
  <c r="K46" i="1"/>
  <c r="L46" i="1"/>
  <c r="M46" i="1"/>
  <c r="N46" i="1"/>
  <c r="S51" i="1"/>
  <c r="S52" i="1"/>
  <c r="S53" i="1"/>
  <c r="S54" i="1"/>
  <c r="S55" i="1"/>
  <c r="S56" i="1"/>
  <c r="S57" i="1"/>
  <c r="S58" i="1"/>
  <c r="S59" i="1"/>
  <c r="S60" i="1"/>
  <c r="S61" i="1"/>
  <c r="S69" i="1"/>
  <c r="F27" i="1"/>
  <c r="F28" i="1"/>
  <c r="F29" i="1"/>
  <c r="F30" i="1"/>
  <c r="F31" i="1"/>
  <c r="F32" i="1"/>
  <c r="F33" i="1"/>
  <c r="F34" i="1"/>
  <c r="F35" i="1"/>
  <c r="F36" i="1"/>
  <c r="F37" i="1"/>
  <c r="F45" i="1"/>
  <c r="AB36" i="1"/>
  <c r="F13" i="10" s="1"/>
  <c r="AB37" i="1"/>
  <c r="Y46" i="1"/>
  <c r="Z46" i="1"/>
  <c r="AA46" i="1"/>
  <c r="S27" i="1"/>
  <c r="S28" i="1"/>
  <c r="S29" i="1"/>
  <c r="S30" i="1"/>
  <c r="S31" i="1"/>
  <c r="S32" i="1"/>
  <c r="S33" i="1"/>
  <c r="S34" i="1"/>
  <c r="S35" i="1"/>
  <c r="S36" i="1"/>
  <c r="S37" i="1"/>
  <c r="S45" i="1"/>
  <c r="F21" i="1"/>
  <c r="S21" i="1"/>
  <c r="F13" i="1"/>
  <c r="S13" i="1"/>
  <c r="F21" i="10" l="1"/>
  <c r="F14" i="10"/>
  <c r="J14" i="10" s="1"/>
  <c r="L14" i="10" s="1"/>
  <c r="N14" i="10" s="1"/>
  <c r="O14" i="10" s="1"/>
  <c r="O69" i="1"/>
  <c r="P69" i="1" s="1"/>
  <c r="P37" i="1"/>
  <c r="G21" i="10"/>
  <c r="G22" i="10"/>
  <c r="P36" i="1"/>
  <c r="G13" i="10"/>
  <c r="P35" i="1"/>
  <c r="G12" i="10"/>
  <c r="U61" i="1"/>
  <c r="H61" i="1"/>
  <c r="U85" i="1" s="1"/>
  <c r="J61" i="1"/>
  <c r="W85" i="1" s="1"/>
  <c r="W61" i="1"/>
  <c r="N58" i="1"/>
  <c r="AA82" i="1" s="1"/>
  <c r="AA58" i="1"/>
  <c r="N54" i="1"/>
  <c r="AA78" i="1" s="1"/>
  <c r="AA54" i="1"/>
  <c r="Y61" i="1"/>
  <c r="L61" i="1"/>
  <c r="Y85" i="1" s="1"/>
  <c r="Y57" i="1"/>
  <c r="L57" i="1"/>
  <c r="Y81" i="1" s="1"/>
  <c r="Y53" i="1"/>
  <c r="L53" i="1"/>
  <c r="Y77" i="1" s="1"/>
  <c r="M61" i="1"/>
  <c r="Z85" i="1" s="1"/>
  <c r="Z61" i="1"/>
  <c r="M57" i="1"/>
  <c r="Z81" i="1" s="1"/>
  <c r="Z57" i="1"/>
  <c r="M53" i="1"/>
  <c r="Z77" i="1" s="1"/>
  <c r="Z53" i="1"/>
  <c r="N61" i="1"/>
  <c r="AA85" i="1" s="1"/>
  <c r="AA61" i="1"/>
  <c r="N57" i="1"/>
  <c r="AA81" i="1" s="1"/>
  <c r="AA57" i="1"/>
  <c r="N53" i="1"/>
  <c r="AA77" i="1" s="1"/>
  <c r="AA53" i="1"/>
  <c r="L60" i="1"/>
  <c r="Y84" i="1" s="1"/>
  <c r="Y60" i="1"/>
  <c r="L52" i="1"/>
  <c r="Y76" i="1" s="1"/>
  <c r="Y52" i="1"/>
  <c r="M60" i="1"/>
  <c r="Z84" i="1" s="1"/>
  <c r="Z60" i="1"/>
  <c r="M52" i="1"/>
  <c r="Z76" i="1" s="1"/>
  <c r="Z52" i="1"/>
  <c r="I61" i="1"/>
  <c r="V85" i="1" s="1"/>
  <c r="V61" i="1"/>
  <c r="K61" i="1"/>
  <c r="X85" i="1" s="1"/>
  <c r="X61" i="1"/>
  <c r="Z50" i="1"/>
  <c r="M50" i="1"/>
  <c r="Z74" i="1" s="1"/>
  <c r="AA60" i="1"/>
  <c r="N60" i="1"/>
  <c r="AA84" i="1" s="1"/>
  <c r="AA52" i="1"/>
  <c r="N52" i="1"/>
  <c r="AA76" i="1" s="1"/>
  <c r="L59" i="1"/>
  <c r="Y83" i="1" s="1"/>
  <c r="Y59" i="1"/>
  <c r="L55" i="1"/>
  <c r="Y79" i="1" s="1"/>
  <c r="Y55" i="1"/>
  <c r="L51" i="1"/>
  <c r="Y75" i="1" s="1"/>
  <c r="Y51" i="1"/>
  <c r="Z59" i="1"/>
  <c r="M59" i="1"/>
  <c r="Z83" i="1" s="1"/>
  <c r="Z55" i="1"/>
  <c r="M55" i="1"/>
  <c r="Z79" i="1" s="1"/>
  <c r="Z51" i="1"/>
  <c r="M51" i="1"/>
  <c r="N50" i="1"/>
  <c r="AA74" i="1" s="1"/>
  <c r="AA50" i="1"/>
  <c r="AA59" i="1"/>
  <c r="N59" i="1"/>
  <c r="AA83" i="1" s="1"/>
  <c r="AA55" i="1"/>
  <c r="N55" i="1"/>
  <c r="AA79" i="1" s="1"/>
  <c r="Y58" i="1"/>
  <c r="L58" i="1"/>
  <c r="Y82" i="1" s="1"/>
  <c r="L54" i="1"/>
  <c r="Y78" i="1" s="1"/>
  <c r="Y54" i="1"/>
  <c r="Z58" i="1"/>
  <c r="M58" i="1"/>
  <c r="Z82" i="1" s="1"/>
  <c r="Z54" i="1"/>
  <c r="M54" i="1"/>
  <c r="Z78" i="1" s="1"/>
  <c r="AC36" i="1"/>
  <c r="AC37" i="1"/>
  <c r="L22" i="1"/>
  <c r="M22" i="1"/>
  <c r="AS23" i="9"/>
  <c r="AE3" i="9"/>
  <c r="Z75" i="1" l="1"/>
  <c r="AE23" i="9"/>
  <c r="K2" i="1"/>
  <c r="AC13" i="1"/>
  <c r="AD37" i="1" s="1"/>
  <c r="J21" i="10"/>
  <c r="L21" i="10" s="1"/>
  <c r="N21" i="10" s="1"/>
  <c r="O21" i="10" s="1"/>
  <c r="Y50" i="1"/>
  <c r="L50" i="1"/>
  <c r="Y74" i="1" s="1"/>
  <c r="G61" i="1"/>
  <c r="T85" i="1" s="1"/>
  <c r="AB85" i="1" s="1"/>
  <c r="T61" i="1"/>
  <c r="AB61" i="1"/>
  <c r="AC61" i="1" s="1"/>
  <c r="AE61" i="1" s="1"/>
  <c r="AB32" i="1"/>
  <c r="F9" i="10" s="1"/>
  <c r="G46" i="1"/>
  <c r="O46" i="1" s="1"/>
  <c r="U46" i="1"/>
  <c r="V46" i="1"/>
  <c r="W46" i="1"/>
  <c r="X46" i="1"/>
  <c r="T46" i="1"/>
  <c r="S74" i="1"/>
  <c r="F50" i="1"/>
  <c r="S50" i="1"/>
  <c r="F26" i="1"/>
  <c r="S26" i="1"/>
  <c r="S3" i="1"/>
  <c r="S4" i="1"/>
  <c r="S5" i="1"/>
  <c r="S6" i="1"/>
  <c r="S7" i="1"/>
  <c r="S8" i="1"/>
  <c r="S9" i="1"/>
  <c r="S10" i="1"/>
  <c r="S11" i="1"/>
  <c r="S12" i="1"/>
  <c r="S2" i="1"/>
  <c r="F3" i="1"/>
  <c r="F4" i="1"/>
  <c r="F5" i="1"/>
  <c r="F6" i="1"/>
  <c r="F7" i="1"/>
  <c r="F8" i="1"/>
  <c r="F9" i="1"/>
  <c r="F10" i="1"/>
  <c r="F11" i="1"/>
  <c r="F12" i="1"/>
  <c r="F2" i="1"/>
  <c r="AB26" i="1"/>
  <c r="F3" i="10" s="1"/>
  <c r="AB27" i="1"/>
  <c r="F4" i="10" s="1"/>
  <c r="AB28" i="1"/>
  <c r="F5" i="10" s="1"/>
  <c r="AB29" i="1"/>
  <c r="F6" i="10" s="1"/>
  <c r="AB30" i="1"/>
  <c r="F7" i="10" s="1"/>
  <c r="AB31" i="1"/>
  <c r="F8" i="10" s="1"/>
  <c r="AB33" i="1"/>
  <c r="F10" i="10" s="1"/>
  <c r="AB34" i="1"/>
  <c r="F11" i="10" s="1"/>
  <c r="AB35" i="1"/>
  <c r="F12" i="10" s="1"/>
  <c r="X2" i="1" l="1"/>
  <c r="X50" i="1" s="1"/>
  <c r="O2" i="1"/>
  <c r="P26" i="1"/>
  <c r="G3" i="10"/>
  <c r="P30" i="1"/>
  <c r="G7" i="10"/>
  <c r="P29" i="1"/>
  <c r="G6" i="10"/>
  <c r="P27" i="1"/>
  <c r="G4" i="10"/>
  <c r="P31" i="1"/>
  <c r="G8" i="10"/>
  <c r="P32" i="1"/>
  <c r="G9" i="10"/>
  <c r="P34" i="1"/>
  <c r="G11" i="10"/>
  <c r="P28" i="1"/>
  <c r="G5" i="10"/>
  <c r="P33" i="1"/>
  <c r="G10" i="10"/>
  <c r="AC85" i="1"/>
  <c r="F22" i="10"/>
  <c r="O61" i="1"/>
  <c r="P61" i="1" s="1"/>
  <c r="H55" i="1"/>
  <c r="U79" i="1" s="1"/>
  <c r="U55" i="1"/>
  <c r="H51" i="1"/>
  <c r="U75" i="1" s="1"/>
  <c r="U51" i="1"/>
  <c r="V58" i="1"/>
  <c r="I58" i="1"/>
  <c r="V82" i="1" s="1"/>
  <c r="V54" i="1"/>
  <c r="I54" i="1"/>
  <c r="V78" i="1" s="1"/>
  <c r="J57" i="1"/>
  <c r="W81" i="1" s="1"/>
  <c r="W57" i="1"/>
  <c r="X60" i="1"/>
  <c r="K60" i="1"/>
  <c r="X84" i="1" s="1"/>
  <c r="W59" i="1"/>
  <c r="J59" i="1"/>
  <c r="W83" i="1" s="1"/>
  <c r="G58" i="1"/>
  <c r="T82" i="1" s="1"/>
  <c r="T58" i="1"/>
  <c r="G54" i="1"/>
  <c r="T78" i="1" s="1"/>
  <c r="T54" i="1"/>
  <c r="U58" i="1"/>
  <c r="H58" i="1"/>
  <c r="U82" i="1" s="1"/>
  <c r="I57" i="1"/>
  <c r="V81" i="1" s="1"/>
  <c r="V57" i="1"/>
  <c r="J50" i="1"/>
  <c r="W74" i="1" s="1"/>
  <c r="W50" i="1"/>
  <c r="J52" i="1"/>
  <c r="W76" i="1" s="1"/>
  <c r="W52" i="1"/>
  <c r="K58" i="1"/>
  <c r="X82" i="1" s="1"/>
  <c r="X58" i="1"/>
  <c r="K54" i="1"/>
  <c r="X78" i="1" s="1"/>
  <c r="X54" i="1"/>
  <c r="I59" i="1"/>
  <c r="V83" i="1" s="1"/>
  <c r="V59" i="1"/>
  <c r="G50" i="1"/>
  <c r="T74" i="1" s="1"/>
  <c r="T50" i="1"/>
  <c r="G57" i="1"/>
  <c r="T81" i="1" s="1"/>
  <c r="T57" i="1"/>
  <c r="U53" i="1"/>
  <c r="H53" i="1"/>
  <c r="U77" i="1" s="1"/>
  <c r="V50" i="1"/>
  <c r="I50" i="1"/>
  <c r="V74" i="1" s="1"/>
  <c r="W60" i="1"/>
  <c r="J60" i="1"/>
  <c r="W84" i="1" s="1"/>
  <c r="W55" i="1"/>
  <c r="J55" i="1"/>
  <c r="W79" i="1" s="1"/>
  <c r="X57" i="1"/>
  <c r="K57" i="1"/>
  <c r="X81" i="1" s="1"/>
  <c r="X53" i="1"/>
  <c r="K53" i="1"/>
  <c r="X77" i="1" s="1"/>
  <c r="G60" i="1"/>
  <c r="T84" i="1" s="1"/>
  <c r="T60" i="1"/>
  <c r="G52" i="1"/>
  <c r="T76" i="1" s="1"/>
  <c r="T52" i="1"/>
  <c r="U50" i="1"/>
  <c r="H50" i="1"/>
  <c r="U74" i="1" s="1"/>
  <c r="H52" i="1"/>
  <c r="U76" i="1" s="1"/>
  <c r="U52" i="1"/>
  <c r="I60" i="1"/>
  <c r="V84" i="1" s="1"/>
  <c r="V60" i="1"/>
  <c r="J58" i="1"/>
  <c r="W82" i="1" s="1"/>
  <c r="W58" i="1"/>
  <c r="J54" i="1"/>
  <c r="W78" i="1" s="1"/>
  <c r="W54" i="1"/>
  <c r="K59" i="1"/>
  <c r="X83" i="1" s="1"/>
  <c r="X59" i="1"/>
  <c r="G59" i="1"/>
  <c r="T83" i="1" s="1"/>
  <c r="T59" i="1"/>
  <c r="G55" i="1"/>
  <c r="T79" i="1" s="1"/>
  <c r="T55" i="1"/>
  <c r="AC27" i="1"/>
  <c r="AC32" i="1"/>
  <c r="AC31" i="1"/>
  <c r="AC35" i="1"/>
  <c r="AC30" i="1"/>
  <c r="AC29" i="1"/>
  <c r="AC34" i="1"/>
  <c r="AC33" i="1"/>
  <c r="AC28" i="1"/>
  <c r="AC26" i="1"/>
  <c r="H22" i="1"/>
  <c r="N22" i="1"/>
  <c r="J22" i="1"/>
  <c r="K22" i="1"/>
  <c r="I22" i="1"/>
  <c r="AB46" i="1"/>
  <c r="K50" i="1" l="1"/>
  <c r="X74" i="1" s="1"/>
  <c r="P46" i="1"/>
  <c r="AC10" i="1"/>
  <c r="AD34" i="1" s="1"/>
  <c r="AE34" i="1" s="1"/>
  <c r="E11" i="10"/>
  <c r="J11" i="10" s="1"/>
  <c r="L11" i="10" s="1"/>
  <c r="N11" i="10" s="1"/>
  <c r="O11" i="10" s="1"/>
  <c r="G23" i="10"/>
  <c r="F23" i="10"/>
  <c r="AC46" i="1"/>
  <c r="G22" i="1"/>
  <c r="O22" i="1"/>
  <c r="I53" i="1"/>
  <c r="V77" i="1" s="1"/>
  <c r="V53" i="1"/>
  <c r="K55" i="1"/>
  <c r="X79" i="1" s="1"/>
  <c r="X55" i="1"/>
  <c r="I51" i="1"/>
  <c r="V75" i="1" s="1"/>
  <c r="V51" i="1"/>
  <c r="I52" i="1"/>
  <c r="V76" i="1" s="1"/>
  <c r="V52" i="1"/>
  <c r="U54" i="1"/>
  <c r="H54" i="1"/>
  <c r="U78" i="1" s="1"/>
  <c r="J53" i="1"/>
  <c r="W77" i="1" s="1"/>
  <c r="W53" i="1"/>
  <c r="V55" i="1"/>
  <c r="I55" i="1"/>
  <c r="V79" i="1" s="1"/>
  <c r="G51" i="1"/>
  <c r="T51" i="1"/>
  <c r="AB58" i="1"/>
  <c r="AC58" i="1" s="1"/>
  <c r="AE58" i="1" s="1"/>
  <c r="H59" i="1"/>
  <c r="U83" i="1" s="1"/>
  <c r="U59" i="1"/>
  <c r="H60" i="1"/>
  <c r="U84" i="1" s="1"/>
  <c r="AB84" i="1" s="1"/>
  <c r="U60" i="1"/>
  <c r="U57" i="1"/>
  <c r="H57" i="1"/>
  <c r="U81" i="1" s="1"/>
  <c r="G53" i="1"/>
  <c r="T77" i="1" s="1"/>
  <c r="T53" i="1"/>
  <c r="K51" i="1"/>
  <c r="X75" i="1" s="1"/>
  <c r="X51" i="1"/>
  <c r="X52" i="1"/>
  <c r="K52" i="1"/>
  <c r="X76" i="1" s="1"/>
  <c r="W51" i="1"/>
  <c r="J51" i="1"/>
  <c r="W75" i="1" s="1"/>
  <c r="E10" i="10"/>
  <c r="J10" i="10" s="1"/>
  <c r="L10" i="10" s="1"/>
  <c r="N10" i="10" s="1"/>
  <c r="O10" i="10" s="1"/>
  <c r="K47" i="1"/>
  <c r="L47" i="1"/>
  <c r="M47" i="1"/>
  <c r="I47" i="1"/>
  <c r="E6" i="10"/>
  <c r="E5" i="10"/>
  <c r="J5" i="10" s="1"/>
  <c r="L5" i="10" s="1"/>
  <c r="N5" i="10" s="1"/>
  <c r="O5" i="10" s="1"/>
  <c r="E12" i="10"/>
  <c r="J12" i="10" s="1"/>
  <c r="L12" i="10" s="1"/>
  <c r="N12" i="10" s="1"/>
  <c r="O12" i="10" s="1"/>
  <c r="X47" i="1"/>
  <c r="AA47" i="1"/>
  <c r="Y47" i="1"/>
  <c r="Z47" i="1"/>
  <c r="E4" i="10"/>
  <c r="J4" i="10" s="1"/>
  <c r="L4" i="10" s="1"/>
  <c r="N4" i="10" s="1"/>
  <c r="O4" i="10" s="1"/>
  <c r="E13" i="10"/>
  <c r="J13" i="10" s="1"/>
  <c r="L13" i="10" s="1"/>
  <c r="N13" i="10" s="1"/>
  <c r="O13" i="10" s="1"/>
  <c r="J47" i="1"/>
  <c r="H47" i="1"/>
  <c r="G47" i="1"/>
  <c r="N47" i="1"/>
  <c r="AB82" i="1"/>
  <c r="E8" i="10"/>
  <c r="J8" i="10" s="1"/>
  <c r="L8" i="10" s="1"/>
  <c r="N8" i="10" s="1"/>
  <c r="O8" i="10" s="1"/>
  <c r="AB2" i="1"/>
  <c r="E3" i="10" s="1"/>
  <c r="J3" i="10" s="1"/>
  <c r="L3" i="10" s="1"/>
  <c r="N3" i="10" s="1"/>
  <c r="O3" i="10" s="1"/>
  <c r="O58" i="1"/>
  <c r="P58" i="1" s="1"/>
  <c r="U47" i="1"/>
  <c r="W47" i="1"/>
  <c r="T47" i="1"/>
  <c r="V47" i="1"/>
  <c r="E7" i="10"/>
  <c r="J7" i="10" s="1"/>
  <c r="L7" i="10" s="1"/>
  <c r="N7" i="10" s="1"/>
  <c r="O7" i="10" s="1"/>
  <c r="T75" i="1" l="1"/>
  <c r="AB75" i="1" s="1"/>
  <c r="O51" i="1"/>
  <c r="I23" i="1"/>
  <c r="P18" i="1"/>
  <c r="P19" i="1"/>
  <c r="P20" i="1"/>
  <c r="P16" i="1"/>
  <c r="P17" i="1"/>
  <c r="P14" i="1"/>
  <c r="P15" i="1"/>
  <c r="AC82" i="1"/>
  <c r="AC84" i="1"/>
  <c r="J6" i="10"/>
  <c r="E22" i="10"/>
  <c r="J22" i="10" s="1"/>
  <c r="L22" i="10" s="1"/>
  <c r="N22" i="10" s="1"/>
  <c r="O22" i="10" s="1"/>
  <c r="O59" i="1"/>
  <c r="P59" i="1" s="1"/>
  <c r="AC2" i="1"/>
  <c r="AD26" i="1" s="1"/>
  <c r="AE26" i="1" s="1"/>
  <c r="AB50" i="1"/>
  <c r="AC50" i="1" s="1"/>
  <c r="AE50" i="1" s="1"/>
  <c r="AC5" i="1"/>
  <c r="AD29" i="1" s="1"/>
  <c r="AE29" i="1" s="1"/>
  <c r="AB53" i="1"/>
  <c r="AC53" i="1" s="1"/>
  <c r="AE53" i="1" s="1"/>
  <c r="AC6" i="1"/>
  <c r="AD30" i="1" s="1"/>
  <c r="AE30" i="1" s="1"/>
  <c r="AB54" i="1"/>
  <c r="AC54" i="1" s="1"/>
  <c r="AE54" i="1" s="1"/>
  <c r="AC7" i="1"/>
  <c r="AD31" i="1" s="1"/>
  <c r="AE31" i="1" s="1"/>
  <c r="AB55" i="1"/>
  <c r="AC55" i="1" s="1"/>
  <c r="AE55" i="1" s="1"/>
  <c r="AC12" i="1"/>
  <c r="AD36" i="1" s="1"/>
  <c r="AE36" i="1" s="1"/>
  <c r="AB60" i="1"/>
  <c r="AC60" i="1" s="1"/>
  <c r="AE60" i="1" s="1"/>
  <c r="AC11" i="1"/>
  <c r="AD35" i="1" s="1"/>
  <c r="AE35" i="1" s="1"/>
  <c r="AB59" i="1"/>
  <c r="AC59" i="1" s="1"/>
  <c r="AE59" i="1" s="1"/>
  <c r="AC9" i="1"/>
  <c r="AD33" i="1" s="1"/>
  <c r="AE33" i="1" s="1"/>
  <c r="AB57" i="1"/>
  <c r="AC57" i="1" s="1"/>
  <c r="AE57" i="1" s="1"/>
  <c r="AC3" i="1"/>
  <c r="AD27" i="1" s="1"/>
  <c r="AB51" i="1"/>
  <c r="AC51" i="1" s="1"/>
  <c r="AE51" i="1" s="1"/>
  <c r="AC4" i="1"/>
  <c r="AD28" i="1" s="1"/>
  <c r="AE28" i="1" s="1"/>
  <c r="AB52" i="1"/>
  <c r="AC52" i="1" s="1"/>
  <c r="AE52" i="1" s="1"/>
  <c r="O57" i="1"/>
  <c r="P57" i="1" s="1"/>
  <c r="O60" i="1"/>
  <c r="P60" i="1" s="1"/>
  <c r="O52" i="1"/>
  <c r="P52" i="1" s="1"/>
  <c r="AB83" i="1"/>
  <c r="O53" i="1"/>
  <c r="P53" i="1" s="1"/>
  <c r="AB81" i="1"/>
  <c r="P51" i="1"/>
  <c r="AB79" i="1"/>
  <c r="AB76" i="1"/>
  <c r="AB77" i="1"/>
  <c r="L23" i="1"/>
  <c r="M23" i="1"/>
  <c r="P21" i="1"/>
  <c r="P13" i="1"/>
  <c r="AB74" i="1"/>
  <c r="O55" i="1"/>
  <c r="P55" i="1" s="1"/>
  <c r="O50" i="1"/>
  <c r="P50" i="1" s="1"/>
  <c r="P6" i="1"/>
  <c r="J23" i="1"/>
  <c r="G23" i="1"/>
  <c r="P12" i="1"/>
  <c r="P2" i="1"/>
  <c r="P8" i="1"/>
  <c r="P7" i="1"/>
  <c r="P11" i="1"/>
  <c r="P10" i="1"/>
  <c r="P9" i="1"/>
  <c r="P3" i="1"/>
  <c r="H23" i="1"/>
  <c r="P5" i="1"/>
  <c r="P4" i="1"/>
  <c r="K23" i="1"/>
  <c r="N23" i="1"/>
  <c r="AC76" i="1" l="1"/>
  <c r="L6" i="10"/>
  <c r="N6" i="10" s="1"/>
  <c r="AC83" i="1"/>
  <c r="AC77" i="1"/>
  <c r="AC81" i="1"/>
  <c r="AC79" i="1"/>
  <c r="AC74" i="1"/>
  <c r="AC75" i="1"/>
  <c r="AE69" i="1"/>
  <c r="AB78" i="1"/>
  <c r="O54" i="1"/>
  <c r="AC78" i="1" l="1"/>
  <c r="O6" i="10"/>
  <c r="P54" i="1"/>
  <c r="I56" i="1"/>
  <c r="I70" i="1" s="1"/>
  <c r="N56" i="1"/>
  <c r="N70" i="1" s="1"/>
  <c r="J56" i="1"/>
  <c r="J70" i="1" s="1"/>
  <c r="Z56" i="1"/>
  <c r="Z70" i="1" s="1"/>
  <c r="Y56" i="1"/>
  <c r="Y70" i="1" s="1"/>
  <c r="U56" i="1"/>
  <c r="U70" i="1" s="1"/>
  <c r="K56" i="1"/>
  <c r="Z22" i="1" l="1"/>
  <c r="H56" i="1"/>
  <c r="H70" i="1" s="1"/>
  <c r="L56" i="1"/>
  <c r="L70" i="1" s="1"/>
  <c r="G56" i="1"/>
  <c r="G70" i="1" s="1"/>
  <c r="AA80" i="1"/>
  <c r="AA94" i="1" s="1"/>
  <c r="U22" i="1"/>
  <c r="AA22" i="1"/>
  <c r="T56" i="1"/>
  <c r="T70" i="1" s="1"/>
  <c r="X56" i="1"/>
  <c r="X70" i="1" s="1"/>
  <c r="X80" i="1"/>
  <c r="X94" i="1" s="1"/>
  <c r="K70" i="1"/>
  <c r="W56" i="1"/>
  <c r="W70" i="1" s="1"/>
  <c r="Y22" i="1"/>
  <c r="X22" i="1"/>
  <c r="E9" i="10"/>
  <c r="T22" i="1"/>
  <c r="V56" i="1"/>
  <c r="V70" i="1" s="1"/>
  <c r="W80" i="1"/>
  <c r="W94" i="1" s="1"/>
  <c r="AA56" i="1"/>
  <c r="AA70" i="1" s="1"/>
  <c r="W22" i="1"/>
  <c r="V80" i="1"/>
  <c r="V94" i="1" s="1"/>
  <c r="M56" i="1"/>
  <c r="V22" i="1"/>
  <c r="J9" i="10" l="1"/>
  <c r="E23" i="10"/>
  <c r="U80" i="1"/>
  <c r="U94" i="1" s="1"/>
  <c r="T80" i="1"/>
  <c r="T94" i="1" s="1"/>
  <c r="O56" i="1"/>
  <c r="P56" i="1" s="1"/>
  <c r="P70" i="1" s="1"/>
  <c r="Y80" i="1"/>
  <c r="Y94" i="1" s="1"/>
  <c r="Z80" i="1"/>
  <c r="Z94" i="1" s="1"/>
  <c r="M70" i="1"/>
  <c r="AC8" i="1"/>
  <c r="AB22" i="1"/>
  <c r="AB56" i="1"/>
  <c r="X23" i="1" l="1"/>
  <c r="AD20" i="1"/>
  <c r="AD14" i="1"/>
  <c r="AD19" i="1"/>
  <c r="AD21" i="1"/>
  <c r="AD16" i="1"/>
  <c r="AD15" i="1"/>
  <c r="AD18" i="1"/>
  <c r="AD17" i="1"/>
  <c r="AC22" i="1"/>
  <c r="AD32" i="1"/>
  <c r="AE32" i="1" s="1"/>
  <c r="L9" i="10"/>
  <c r="J23" i="10"/>
  <c r="O70" i="1"/>
  <c r="J71" i="1" s="1"/>
  <c r="AD8" i="1"/>
  <c r="V23" i="1"/>
  <c r="W23" i="1"/>
  <c r="AD6" i="1"/>
  <c r="AD13" i="1"/>
  <c r="AD4" i="1"/>
  <c r="AD2" i="1"/>
  <c r="AD7" i="1"/>
  <c r="AD12" i="1"/>
  <c r="AD10" i="1"/>
  <c r="AD11" i="1"/>
  <c r="AD9" i="1"/>
  <c r="AD5" i="1"/>
  <c r="AD3" i="1"/>
  <c r="U23" i="1"/>
  <c r="AA23" i="1"/>
  <c r="Z23" i="1"/>
  <c r="AC56" i="1"/>
  <c r="AB70" i="1"/>
  <c r="T23" i="1"/>
  <c r="Y23" i="1"/>
  <c r="AB80" i="1"/>
  <c r="AD66" i="1" l="1"/>
  <c r="AD65" i="1"/>
  <c r="AD69" i="1"/>
  <c r="AD62" i="1"/>
  <c r="AD68" i="1"/>
  <c r="AD67" i="1"/>
  <c r="AD63" i="1"/>
  <c r="AD64" i="1"/>
  <c r="AC70" i="1"/>
  <c r="AE56" i="1"/>
  <c r="N9" i="10"/>
  <c r="L23" i="10"/>
  <c r="I71" i="1"/>
  <c r="N71" i="1"/>
  <c r="M71" i="1"/>
  <c r="G71" i="1"/>
  <c r="L71" i="1"/>
  <c r="K71" i="1"/>
  <c r="H71" i="1"/>
  <c r="AD54" i="1"/>
  <c r="AD59" i="1"/>
  <c r="AD61" i="1"/>
  <c r="AD50" i="1"/>
  <c r="AD60" i="1"/>
  <c r="AD58" i="1"/>
  <c r="AD51" i="1"/>
  <c r="AD55" i="1"/>
  <c r="AD52" i="1"/>
  <c r="AD53" i="1"/>
  <c r="AD57" i="1"/>
  <c r="X71" i="1"/>
  <c r="Y71" i="1"/>
  <c r="Z71" i="1"/>
  <c r="U71" i="1"/>
  <c r="T71" i="1"/>
  <c r="V71" i="1"/>
  <c r="AA71" i="1"/>
  <c r="W71" i="1"/>
  <c r="AB94" i="1"/>
  <c r="AC80" i="1"/>
  <c r="AC94" i="1" s="1"/>
  <c r="AD46" i="1" s="1"/>
  <c r="AD56" i="1"/>
  <c r="AD92" i="1" l="1"/>
  <c r="AD91" i="1"/>
  <c r="AD87" i="1"/>
  <c r="AD90" i="1"/>
  <c r="AD93" i="1"/>
  <c r="AD89" i="1"/>
  <c r="AD88" i="1"/>
  <c r="AD86" i="1"/>
  <c r="AD22" i="1"/>
  <c r="O9" i="10"/>
  <c r="O23" i="10" s="1"/>
  <c r="N23" i="10"/>
  <c r="AD76" i="1"/>
  <c r="AD83" i="1"/>
  <c r="AD81" i="1"/>
  <c r="AD75" i="1"/>
  <c r="AD85" i="1"/>
  <c r="AD74" i="1"/>
  <c r="AD78" i="1"/>
  <c r="AD82" i="1"/>
  <c r="AD79" i="1"/>
  <c r="AD77" i="1"/>
  <c r="AD84" i="1"/>
  <c r="Y95" i="1"/>
  <c r="AA95" i="1"/>
  <c r="W95" i="1"/>
  <c r="X95" i="1"/>
  <c r="T95" i="1"/>
  <c r="U95" i="1"/>
  <c r="V95" i="1"/>
  <c r="Z95" i="1"/>
  <c r="AD80" i="1"/>
</calcChain>
</file>

<file path=xl/sharedStrings.xml><?xml version="1.0" encoding="utf-8"?>
<sst xmlns="http://schemas.openxmlformats.org/spreadsheetml/2006/main" count="581" uniqueCount="319">
  <si>
    <t>#</t>
  </si>
  <si>
    <t>Name</t>
  </si>
  <si>
    <t>Monthly rate</t>
  </si>
  <si>
    <t>Funding rate</t>
  </si>
  <si>
    <t>Effort (PM)</t>
  </si>
  <si>
    <t>WP1</t>
  </si>
  <si>
    <t>WP2</t>
  </si>
  <si>
    <t>WP3</t>
  </si>
  <si>
    <t>WP4</t>
  </si>
  <si>
    <t>WP5</t>
  </si>
  <si>
    <t>WP6</t>
  </si>
  <si>
    <t>WP7</t>
  </si>
  <si>
    <t>WP8</t>
  </si>
  <si>
    <t>Total</t>
  </si>
  <si>
    <t>Share</t>
  </si>
  <si>
    <t>Personnel Cost (€)</t>
  </si>
  <si>
    <t>Partner cost</t>
  </si>
  <si>
    <t>Requested</t>
  </si>
  <si>
    <t>WMO</t>
  </si>
  <si>
    <t>BSC</t>
  </si>
  <si>
    <t>MettOffice</t>
  </si>
  <si>
    <t>WEMC</t>
  </si>
  <si>
    <t>SADC CSC</t>
  </si>
  <si>
    <t>EDF</t>
  </si>
  <si>
    <t xml:space="preserve">ACMAD </t>
  </si>
  <si>
    <t>CSIR</t>
  </si>
  <si>
    <t>LGI</t>
  </si>
  <si>
    <t>WITS University</t>
  </si>
  <si>
    <t>UCT</t>
  </si>
  <si>
    <t>Amigo Climate</t>
  </si>
  <si>
    <t>MMS</t>
  </si>
  <si>
    <t>TMA</t>
  </si>
  <si>
    <t>JRC-Ispra</t>
  </si>
  <si>
    <t>SSA</t>
  </si>
  <si>
    <t>Plan Italia</t>
  </si>
  <si>
    <t>COWI</t>
  </si>
  <si>
    <t>DCCMS</t>
  </si>
  <si>
    <t>Landbank</t>
  </si>
  <si>
    <t>Total effort</t>
  </si>
  <si>
    <t>Total cost</t>
  </si>
  <si>
    <t>WP share</t>
  </si>
  <si>
    <t>48 months</t>
  </si>
  <si>
    <t>TOTAL Figures to include</t>
  </si>
  <si>
    <t>Subcontracting (€)</t>
  </si>
  <si>
    <t>Other direct costs (€)</t>
  </si>
  <si>
    <t>Partner ODC</t>
  </si>
  <si>
    <t>ODC share</t>
  </si>
  <si>
    <t>50PM</t>
  </si>
  <si>
    <t>travel, equipment, publication audit cost</t>
  </si>
  <si>
    <t>SADC</t>
  </si>
  <si>
    <t>JRC</t>
  </si>
  <si>
    <t>40PM</t>
  </si>
  <si>
    <t>24PM</t>
  </si>
  <si>
    <t>60PM</t>
  </si>
  <si>
    <t>WITS</t>
  </si>
  <si>
    <t>ACMAD</t>
  </si>
  <si>
    <t>134,4PM</t>
  </si>
  <si>
    <t>142PM</t>
  </si>
  <si>
    <t>68PM</t>
  </si>
  <si>
    <t>AMIGO Climate</t>
  </si>
  <si>
    <t>66PM</t>
  </si>
  <si>
    <t xml:space="preserve"> travel, equipment, publication audit cost cloud system</t>
  </si>
  <si>
    <t>Total ODC</t>
  </si>
  <si>
    <t xml:space="preserve">WP share </t>
  </si>
  <si>
    <t>INDIRECT (€)</t>
  </si>
  <si>
    <t>TOTAL DIRECT (€)</t>
  </si>
  <si>
    <t>TOTAL COSTS (€)</t>
  </si>
  <si>
    <t>DATE</t>
  </si>
  <si>
    <t>WP</t>
  </si>
  <si>
    <t>CHANGES</t>
  </si>
  <si>
    <t>To ADAPT</t>
  </si>
  <si>
    <t>Partner</t>
  </si>
  <si>
    <t>Short name</t>
  </si>
  <si>
    <t>Country</t>
  </si>
  <si>
    <t>(A) Direct personnel costs</t>
  </si>
  <si>
    <t>(B) Other direct costs</t>
  </si>
  <si>
    <t>(C) Direct costs of subcontracting</t>
  </si>
  <si>
    <t>(D) Direct costs of providing financial support to third parties</t>
  </si>
  <si>
    <t>(E) Costs of inkind contributions not used on the beneficiary's premises</t>
  </si>
  <si>
    <t>(F) Indirect Costs /€ (0.25(A+B-E))</t>
  </si>
  <si>
    <t>(G) Special unit costs covering direct &amp; indirect costs</t>
  </si>
  <si>
    <t>(H) Total estimated eligible costs (A+B+C+D+F+G)</t>
  </si>
  <si>
    <t>(I) Reimbursement rate (%)</t>
  </si>
  <si>
    <t>(J) Max.EU Contribution (H*I)</t>
  </si>
  <si>
    <t>(K) Requested EU Contribution/</t>
  </si>
  <si>
    <t>CH</t>
  </si>
  <si>
    <t>ES</t>
  </si>
  <si>
    <t>UK</t>
  </si>
  <si>
    <t>BW</t>
  </si>
  <si>
    <t>FR</t>
  </si>
  <si>
    <t>NE</t>
  </si>
  <si>
    <t>ZA</t>
  </si>
  <si>
    <t>IT</t>
  </si>
  <si>
    <t>MU</t>
  </si>
  <si>
    <t>TZ</t>
  </si>
  <si>
    <t>BE</t>
  </si>
  <si>
    <t>DK</t>
  </si>
  <si>
    <t>MW</t>
  </si>
  <si>
    <t>TOTAL</t>
  </si>
  <si>
    <t>Deliverable</t>
  </si>
  <si>
    <t>Title</t>
  </si>
  <si>
    <t>Lead by</t>
  </si>
  <si>
    <t>Type</t>
  </si>
  <si>
    <t>Dissemination level</t>
  </si>
  <si>
    <t>Due</t>
  </si>
  <si>
    <t>Due Date</t>
  </si>
  <si>
    <t>Type code</t>
  </si>
  <si>
    <t>Meaning</t>
  </si>
  <si>
    <t>D1.1</t>
  </si>
  <si>
    <t>Assessment report for generation quantity and quality of slags and MSWI bottom ashes in Europe</t>
  </si>
  <si>
    <t>TU Delft</t>
  </si>
  <si>
    <t>R</t>
  </si>
  <si>
    <t>PU</t>
  </si>
  <si>
    <t>M8</t>
  </si>
  <si>
    <t>Document, report</t>
  </si>
  <si>
    <t>D1.2</t>
  </si>
  <si>
    <t>Assessment report on recycling technologies for non-ferrous slags and MSWI bottom ash</t>
  </si>
  <si>
    <t>MEFOS</t>
  </si>
  <si>
    <t>DEM</t>
  </si>
  <si>
    <t>Demonstrator, pilot, prototype</t>
  </si>
  <si>
    <t>D1.3</t>
  </si>
  <si>
    <t>Report on trends and forecast of recycling technologies and the related environmental regulations</t>
  </si>
  <si>
    <t>Coolrec</t>
  </si>
  <si>
    <t>M18</t>
  </si>
  <si>
    <t>DEC</t>
  </si>
  <si>
    <t>Websites, patent filings, videos</t>
  </si>
  <si>
    <t>D2.1</t>
  </si>
  <si>
    <t>Chemical and mineralogical characterization report on feeds</t>
  </si>
  <si>
    <t>ER</t>
  </si>
  <si>
    <t>M9</t>
  </si>
  <si>
    <t>OTHER</t>
  </si>
  <si>
    <t>D2.2</t>
  </si>
  <si>
    <t xml:space="preserve">Technical report on comminution tests </t>
  </si>
  <si>
    <t>BRGM</t>
  </si>
  <si>
    <t>M12</t>
  </si>
  <si>
    <t>ETHICS</t>
  </si>
  <si>
    <t>Ethics requirement</t>
  </si>
  <si>
    <t>D2.3</t>
  </si>
  <si>
    <t>Technical report on concentration tests</t>
  </si>
  <si>
    <t>ULIEGE</t>
  </si>
  <si>
    <t>M24</t>
  </si>
  <si>
    <t>ORDP</t>
  </si>
  <si>
    <t>Open Research Data Pilot</t>
  </si>
  <si>
    <t>D2.4</t>
  </si>
  <si>
    <t>Geometallurgical modelling report</t>
  </si>
  <si>
    <t>M46</t>
  </si>
  <si>
    <t>D3.1</t>
  </si>
  <si>
    <t>Selected demonstration cases. Guidelines for Task 3.2-3.6.</t>
  </si>
  <si>
    <t>D3.2</t>
  </si>
  <si>
    <t>Slag modification report</t>
  </si>
  <si>
    <t>Public</t>
  </si>
  <si>
    <t>D3.3</t>
  </si>
  <si>
    <t xml:space="preserve">Report on removal of impurities by roasting </t>
  </si>
  <si>
    <t>CO</t>
  </si>
  <si>
    <t>Confidential, only for members of the consortium (including the Commission Services)</t>
  </si>
  <si>
    <t>D3.4</t>
  </si>
  <si>
    <t>Innovative oxy-carbochlorination concept report</t>
  </si>
  <si>
    <t>EU-RES</t>
  </si>
  <si>
    <t>Classified Information: RESTREINT UE (Commission Decision 2005/444/EC)</t>
  </si>
  <si>
    <t>D3.5</t>
  </si>
  <si>
    <t>Metal extraction efficiency report</t>
  </si>
  <si>
    <t>FEhS</t>
  </si>
  <si>
    <t>M20</t>
  </si>
  <si>
    <t>EU-CON</t>
  </si>
  <si>
    <t>Classified Information: CONFIDENTIEL UE (Commission Decision 2005/444/EC)</t>
  </si>
  <si>
    <t>D3.6</t>
  </si>
  <si>
    <t>Pyrometallurgy pilot report</t>
  </si>
  <si>
    <t>EU-SEC</t>
  </si>
  <si>
    <t>Classified Information: SECRET UE (Commission Decision 2005/444/EC)</t>
  </si>
  <si>
    <t>D4.1</t>
  </si>
  <si>
    <t>Results of direct leaching performances of non-ferrous slags and bottom ashes</t>
  </si>
  <si>
    <t>D4.2</t>
  </si>
  <si>
    <t>Assessment of leaching performances on residues from pyrometallurgy</t>
  </si>
  <si>
    <t>Chalmers</t>
  </si>
  <si>
    <t>M36</t>
  </si>
  <si>
    <t>D4.3</t>
  </si>
  <si>
    <t xml:space="preserve">Report on optimized hydrometallurgical processing technologies with characterization of the final products </t>
  </si>
  <si>
    <t>CEA</t>
  </si>
  <si>
    <t>D5.1</t>
  </si>
  <si>
    <t>Characterisation of solid precursor materials</t>
  </si>
  <si>
    <t>MUL</t>
  </si>
  <si>
    <t>D5.2</t>
  </si>
  <si>
    <t>Procedures for enhancing the valorisation potential of solid precursor materials</t>
  </si>
  <si>
    <t>M40</t>
  </si>
  <si>
    <t>D5.3</t>
  </si>
  <si>
    <t xml:space="preserve">Valorisation of coarse materials </t>
  </si>
  <si>
    <t>M42</t>
  </si>
  <si>
    <t>D5.4</t>
  </si>
  <si>
    <t xml:space="preserve">Geopolymer mix design </t>
  </si>
  <si>
    <t>D5.5</t>
  </si>
  <si>
    <t xml:space="preserve">Characterisation of geopolymer products </t>
  </si>
  <si>
    <t>D6.1</t>
  </si>
  <si>
    <t>Preliminary environmental life cycle screening of advanced metal recovery processes</t>
  </si>
  <si>
    <t>2-0 LCA</t>
  </si>
  <si>
    <t>M30</t>
  </si>
  <si>
    <t>D6.2</t>
  </si>
  <si>
    <t>Sustainability assessment of advanced metal recovery</t>
  </si>
  <si>
    <t>M48</t>
  </si>
  <si>
    <t>D6.3</t>
  </si>
  <si>
    <t>Preliminary market assessment and impact study on EU supply criticality</t>
  </si>
  <si>
    <t>D7.1</t>
  </si>
  <si>
    <t xml:space="preserve">Communication and dissemination plan </t>
  </si>
  <si>
    <t>M3</t>
  </si>
  <si>
    <t>D7.2</t>
  </si>
  <si>
    <t xml:space="preserve">AROMES project website </t>
  </si>
  <si>
    <t>M4</t>
  </si>
  <si>
    <t>D7.3</t>
  </si>
  <si>
    <t xml:space="preserve">Final report on communication and dissemination activities </t>
  </si>
  <si>
    <t>D7.4</t>
  </si>
  <si>
    <t xml:space="preserve">Intermediate exploitation plan </t>
  </si>
  <si>
    <t>D7.5</t>
  </si>
  <si>
    <t xml:space="preserve">Final exploitation plan </t>
  </si>
  <si>
    <t>D8.1</t>
  </si>
  <si>
    <t xml:space="preserve">Online workspace </t>
  </si>
  <si>
    <t>M1</t>
  </si>
  <si>
    <t>D8.2</t>
  </si>
  <si>
    <t xml:space="preserve">Project Quality Plan </t>
  </si>
  <si>
    <t>M2</t>
  </si>
  <si>
    <t>D8.3</t>
  </si>
  <si>
    <t xml:space="preserve">Data Management Plan </t>
  </si>
  <si>
    <t>D8.4</t>
  </si>
  <si>
    <t xml:space="preserve">Intermediate Advisory Board recommendations </t>
  </si>
  <si>
    <t>D8.5</t>
  </si>
  <si>
    <t>Final Advisory Board recommendations</t>
  </si>
  <si>
    <t>Milestone</t>
  </si>
  <si>
    <t>WP(s)</t>
  </si>
  <si>
    <t>Output</t>
  </si>
  <si>
    <t>Leader</t>
  </si>
  <si>
    <t>Tasks/timing</t>
  </si>
  <si>
    <t>M5</t>
  </si>
  <si>
    <t>M6</t>
  </si>
  <si>
    <t>M7</t>
  </si>
  <si>
    <t>M10</t>
  </si>
  <si>
    <t>M11</t>
  </si>
  <si>
    <t>M13</t>
  </si>
  <si>
    <t>M14</t>
  </si>
  <si>
    <t>M15</t>
  </si>
  <si>
    <t>M16</t>
  </si>
  <si>
    <t>M17</t>
  </si>
  <si>
    <t>M19</t>
  </si>
  <si>
    <t>M21</t>
  </si>
  <si>
    <t>M22</t>
  </si>
  <si>
    <t>M23</t>
  </si>
  <si>
    <t>M25</t>
  </si>
  <si>
    <t>M26</t>
  </si>
  <si>
    <t>M27</t>
  </si>
  <si>
    <t>M28</t>
  </si>
  <si>
    <t>M29</t>
  </si>
  <si>
    <t>M31</t>
  </si>
  <si>
    <t>M32</t>
  </si>
  <si>
    <t>M33</t>
  </si>
  <si>
    <t>M34</t>
  </si>
  <si>
    <t>M35</t>
  </si>
  <si>
    <t>M37</t>
  </si>
  <si>
    <t>M38</t>
  </si>
  <si>
    <t>M39</t>
  </si>
  <si>
    <t>M41</t>
  </si>
  <si>
    <t>M43</t>
  </si>
  <si>
    <t>M44</t>
  </si>
  <si>
    <t>M45</t>
  </si>
  <si>
    <t>M47</t>
  </si>
  <si>
    <t>WP1 - Baseline: strategies, trends, assessments and forecasts of slags and bottom ashes production/production technologies state</t>
  </si>
  <si>
    <t>MS1</t>
  </si>
  <si>
    <t>Task 1.1 Assessment of current status of slag and bottom ash generation</t>
  </si>
  <si>
    <t>Task 1.2 Inventory of current recycling methods and their effectiveness and capacities</t>
  </si>
  <si>
    <t>Task 1.3 Inventory of the slag and ash qualities and limitations</t>
  </si>
  <si>
    <t xml:space="preserve">Task 1.4 Regulatory assessment and requirements for slag and ash use and disposal </t>
  </si>
  <si>
    <t>D1.1
D1.2</t>
  </si>
  <si>
    <t>Task 1.5 Integration, assessment and formulation of detailed research objectives</t>
  </si>
  <si>
    <t>WP2 - Sampling, preparation, screening and characterization Selective smart size reduction, physical concentration</t>
  </si>
  <si>
    <t>MS2</t>
  </si>
  <si>
    <t>MS3
MS4</t>
  </si>
  <si>
    <t>Task 2.1 Produce twin samples for each feed</t>
  </si>
  <si>
    <t>Task 2.2 Detailed mineralogical and chemical characterization of the targeted material</t>
  </si>
  <si>
    <t>Task 2.3 Mechanical preparation (smart size reduction)</t>
  </si>
  <si>
    <t>Task 2.4 Beneficiation and concentration</t>
  </si>
  <si>
    <t>Task 2.5 Geometallurgical modelling</t>
  </si>
  <si>
    <t>WP3 - Innovative pyro-metallurgical process</t>
  </si>
  <si>
    <t>MS5</t>
  </si>
  <si>
    <t>Task 3.1 Thermodynamic modelling for selection of demonstration cases and processing approaches</t>
  </si>
  <si>
    <t>Task 3.2 Slag modification</t>
  </si>
  <si>
    <t>Task 3.3 Roasting and calcination of the chosen test materials</t>
  </si>
  <si>
    <t>Task 3.4 Selective recovery of metals by innovative oxy-carbo-chlorination</t>
  </si>
  <si>
    <t>Task 3.5 Final metal extraction</t>
  </si>
  <si>
    <t>Task 3.6 Mini pilot demonstration</t>
  </si>
  <si>
    <t>WP4 - Innovative hydro-metallurgical process</t>
  </si>
  <si>
    <t>MS6</t>
  </si>
  <si>
    <t>MS7</t>
  </si>
  <si>
    <t xml:space="preserve">Task 4.1 Direct leaching on genuine materials </t>
  </si>
  <si>
    <t xml:space="preserve">Task 4.2 Leaching of products resulting from conventional thermal treatments </t>
  </si>
  <si>
    <t>Task 4.3 Leaching of products resulting from carbochlorination</t>
  </si>
  <si>
    <t>Task 4.4 Metal extraction process from leachates</t>
  </si>
  <si>
    <t>D4.2
D4.3</t>
  </si>
  <si>
    <t>WP5 - Geo-polymerisation</t>
  </si>
  <si>
    <t>Task 5.1 Characterisation of solid precursor materials</t>
  </si>
  <si>
    <t>Task 5.2 Pre-treatment of solid precursor materials</t>
  </si>
  <si>
    <t xml:space="preserve">Task 5.3 Valorisation of coarse materials and geopolymer mix design </t>
  </si>
  <si>
    <t>Task 5.4 Characterisation of geopolymer products</t>
  </si>
  <si>
    <t>WP6 - Environmental, economic and social Life Cycle Assessment</t>
  </si>
  <si>
    <t>MS8</t>
  </si>
  <si>
    <t>MS9</t>
  </si>
  <si>
    <t>MS10</t>
  </si>
  <si>
    <t xml:space="preserve">Task 6.1. Preliminary environmental screening </t>
  </si>
  <si>
    <t>Task 6.2 Laboratory pilot testing</t>
  </si>
  <si>
    <t>Task 6.3 Sustainability assessment of advanced metal recovery</t>
  </si>
  <si>
    <t>Task 6.4 Preliminary market assessment and impact study on EU supply criticality</t>
  </si>
  <si>
    <t xml:space="preserve">WP7 - Communication, dissemination and exploitation </t>
  </si>
  <si>
    <t>MS11</t>
  </si>
  <si>
    <t>MS12</t>
  </si>
  <si>
    <t>Task 7.1 Communication and general public awareness</t>
  </si>
  <si>
    <t>Task 7.2 Scientific dissemination</t>
  </si>
  <si>
    <t xml:space="preserve">Task 7.3 Clustering with other projects </t>
  </si>
  <si>
    <t>Task 7.4 Exploitation plan</t>
  </si>
  <si>
    <t>WP8 - Management</t>
  </si>
  <si>
    <t xml:space="preserve">Task 8.1 Project coordination </t>
  </si>
  <si>
    <t>PM</t>
  </si>
  <si>
    <t>Task 8.2 Contractual and financial management</t>
  </si>
  <si>
    <t xml:space="preserve">Task 8.3 Advisory Board </t>
  </si>
  <si>
    <t>Project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</si>
</sst>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€_-;\-* #,##0.00\ _€_-;_-* &quot;-&quot;??\ _€_-;_-@_-"/>
    <numFmt numFmtId="165" formatCode="#,##0\ &quot;€&quot;"/>
    <numFmt numFmtId="166" formatCode="_-* #,##0\ [$€-40C]_-;\-* #,##0\ [$€-40C]_-;_-* &quot;-&quot;??\ [$€-40C]_-;_-@_-"/>
    <numFmt numFmtId="167" formatCode="dd/mm/yy;@"/>
  </numFmts>
  <fonts count="1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u val="singleAccounting"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8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10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6" borderId="1" xfId="0" applyNumberFormat="1" applyFont="1" applyFill="1" applyBorder="1" applyAlignment="1">
      <alignment horizontal="center" vertical="center"/>
    </xf>
    <xf numFmtId="1" fontId="1" fillId="7" borderId="1" xfId="0" applyNumberFormat="1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0" fillId="0" borderId="0" xfId="0" applyNumberFormat="1"/>
    <xf numFmtId="166" fontId="5" fillId="0" borderId="1" xfId="0" applyNumberFormat="1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/>
    </xf>
    <xf numFmtId="1" fontId="10" fillId="0" borderId="0" xfId="0" applyNumberFormat="1" applyFont="1" applyFill="1" applyBorder="1" applyAlignment="1">
      <alignment horizontal="center" vertical="center"/>
    </xf>
    <xf numFmtId="165" fontId="10" fillId="0" borderId="0" xfId="0" applyNumberFormat="1" applyFont="1"/>
    <xf numFmtId="0" fontId="0" fillId="0" borderId="0" xfId="0" applyAlignment="1">
      <alignment horizontal="center"/>
    </xf>
    <xf numFmtId="167" fontId="11" fillId="0" borderId="0" xfId="0" applyNumberFormat="1" applyFont="1"/>
    <xf numFmtId="0" fontId="11" fillId="0" borderId="0" xfId="0" applyFont="1"/>
    <xf numFmtId="0" fontId="11" fillId="0" borderId="0" xfId="0" applyFont="1" applyAlignment="1">
      <alignment horizontal="center"/>
    </xf>
    <xf numFmtId="0" fontId="0" fillId="0" borderId="0" xfId="0" applyNumberFormat="1" applyFont="1" applyAlignment="1">
      <alignment horizontal="center"/>
    </xf>
    <xf numFmtId="167" fontId="11" fillId="9" borderId="0" xfId="0" applyNumberFormat="1" applyFont="1" applyFill="1" applyAlignment="1">
      <alignment horizontal="center"/>
    </xf>
    <xf numFmtId="0" fontId="11" fillId="9" borderId="0" xfId="0" applyNumberFormat="1" applyFont="1" applyFill="1" applyAlignment="1">
      <alignment horizontal="center"/>
    </xf>
    <xf numFmtId="0" fontId="11" fillId="9" borderId="0" xfId="0" applyFont="1" applyFill="1" applyAlignment="1">
      <alignment horizontal="center"/>
    </xf>
    <xf numFmtId="9" fontId="11" fillId="0" borderId="1" xfId="1" applyFont="1" applyBorder="1"/>
    <xf numFmtId="0" fontId="5" fillId="0" borderId="1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/>
    </xf>
    <xf numFmtId="9" fontId="11" fillId="0" borderId="1" xfId="1" applyFont="1" applyBorder="1" applyAlignment="1">
      <alignment horizontal="center"/>
    </xf>
    <xf numFmtId="9" fontId="0" fillId="0" borderId="1" xfId="1" applyFont="1" applyBorder="1" applyAlignment="1">
      <alignment horizontal="center"/>
    </xf>
    <xf numFmtId="165" fontId="11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0" fontId="1" fillId="10" borderId="0" xfId="0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0" fillId="0" borderId="0" xfId="0" applyBorder="1"/>
    <xf numFmtId="167" fontId="0" fillId="4" borderId="1" xfId="0" applyNumberFormat="1" applyFill="1" applyBorder="1" applyAlignment="1"/>
    <xf numFmtId="167" fontId="11" fillId="0" borderId="1" xfId="0" applyNumberFormat="1" applyFont="1" applyBorder="1"/>
    <xf numFmtId="0" fontId="0" fillId="0" borderId="1" xfId="0" applyNumberFormat="1" applyFont="1" applyBorder="1" applyAlignment="1">
      <alignment horizontal="center"/>
    </xf>
    <xf numFmtId="167" fontId="11" fillId="4" borderId="1" xfId="0" applyNumberFormat="1" applyFont="1" applyFill="1" applyBorder="1" applyAlignment="1"/>
    <xf numFmtId="0" fontId="2" fillId="2" borderId="0" xfId="0" applyFont="1" applyFill="1" applyBorder="1" applyAlignment="1">
      <alignment horizontal="center" vertical="center"/>
    </xf>
    <xf numFmtId="9" fontId="0" fillId="4" borderId="1" xfId="1" applyFont="1" applyFill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165" fontId="0" fillId="0" borderId="1" xfId="0" applyNumberFormat="1" applyFill="1" applyBorder="1" applyAlignment="1">
      <alignment horizontal="center" vertical="center"/>
    </xf>
    <xf numFmtId="1" fontId="1" fillId="8" borderId="1" xfId="0" applyNumberFormat="1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/>
    </xf>
    <xf numFmtId="0" fontId="0" fillId="11" borderId="1" xfId="0" applyFont="1" applyFill="1" applyBorder="1"/>
    <xf numFmtId="0" fontId="9" fillId="2" borderId="1" xfId="0" applyFont="1" applyFill="1" applyBorder="1" applyAlignment="1">
      <alignment horizontal="center" vertical="center" wrapText="1"/>
    </xf>
    <xf numFmtId="0" fontId="15" fillId="11" borderId="1" xfId="0" applyFont="1" applyFill="1" applyBorder="1" applyAlignment="1">
      <alignment vertical="center" wrapText="1"/>
    </xf>
    <xf numFmtId="1" fontId="15" fillId="11" borderId="1" xfId="0" applyNumberFormat="1" applyFont="1" applyFill="1" applyBorder="1" applyAlignment="1">
      <alignment vertical="center" wrapText="1"/>
    </xf>
    <xf numFmtId="3" fontId="0" fillId="0" borderId="1" xfId="0" applyNumberFormat="1" applyFont="1" applyBorder="1"/>
    <xf numFmtId="3" fontId="0" fillId="11" borderId="1" xfId="0" applyNumberFormat="1" applyFont="1" applyFill="1" applyBorder="1"/>
    <xf numFmtId="9" fontId="0" fillId="11" borderId="1" xfId="1" applyFont="1" applyFill="1" applyBorder="1"/>
    <xf numFmtId="3" fontId="11" fillId="11" borderId="1" xfId="0" applyNumberFormat="1" applyFont="1" applyFill="1" applyBorder="1"/>
    <xf numFmtId="49" fontId="0" fillId="0" borderId="0" xfId="0" applyNumberFormat="1"/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12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10" fontId="0" fillId="0" borderId="1" xfId="1" applyNumberFormat="1" applyFont="1" applyBorder="1" applyAlignment="1">
      <alignment horizontal="center"/>
    </xf>
    <xf numFmtId="9" fontId="0" fillId="0" borderId="0" xfId="1" applyFont="1" applyAlignment="1">
      <alignment horizontal="center"/>
    </xf>
    <xf numFmtId="0" fontId="0" fillId="4" borderId="1" xfId="0" applyFill="1" applyBorder="1" applyAlignment="1">
      <alignment horizontal="center" vertical="center" wrapText="1"/>
    </xf>
    <xf numFmtId="3" fontId="0" fillId="0" borderId="1" xfId="0" applyNumberFormat="1" applyFont="1" applyFill="1" applyBorder="1"/>
    <xf numFmtId="10" fontId="5" fillId="0" borderId="1" xfId="1" applyNumberFormat="1" applyFont="1" applyBorder="1" applyAlignment="1">
      <alignment horizontal="center" vertical="center"/>
    </xf>
    <xf numFmtId="165" fontId="11" fillId="0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9" fontId="11" fillId="4" borderId="1" xfId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4" fontId="0" fillId="0" borderId="0" xfId="2" applyFont="1"/>
    <xf numFmtId="164" fontId="0" fillId="0" borderId="0" xfId="2" applyFont="1" applyAlignment="1">
      <alignment horizontal="left"/>
    </xf>
    <xf numFmtId="2" fontId="18" fillId="0" borderId="1" xfId="0" applyNumberFormat="1" applyFont="1" applyBorder="1" applyAlignment="1">
      <alignment horizontal="center" vertical="center"/>
    </xf>
    <xf numFmtId="1" fontId="16" fillId="11" borderId="1" xfId="0" applyNumberFormat="1" applyFont="1" applyFill="1" applyBorder="1" applyAlignment="1">
      <alignment horizontal="center" vertical="center" wrapText="1"/>
    </xf>
  </cellXfs>
  <cellStyles count="3">
    <cellStyle name="Comma" xfId="2" builtinId="3"/>
    <cellStyle name="Normal" xfId="0" builtinId="0"/>
    <cellStyle name="Percent" xfId="1" builtinId="5"/>
  </cellStyles>
  <dxfs count="9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406098</xdr:colOff>
      <xdr:row>0</xdr:row>
      <xdr:rowOff>0</xdr:rowOff>
    </xdr:from>
    <xdr:to>
      <xdr:col>55</xdr:col>
      <xdr:colOff>406098</xdr:colOff>
      <xdr:row>3</xdr:row>
      <xdr:rowOff>105833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34FA690A-6B19-454A-8558-FA9BC30EC1FC}"/>
            </a:ext>
          </a:extLst>
        </xdr:cNvPr>
        <xdr:cNvCxnSpPr/>
      </xdr:nvCxnSpPr>
      <xdr:spPr>
        <a:xfrm>
          <a:off x="36960931" y="1578125"/>
          <a:ext cx="0" cy="8497208"/>
        </a:xfrm>
        <a:prstGeom prst="line">
          <a:avLst/>
        </a:prstGeom>
        <a:ln w="57150">
          <a:solidFill>
            <a:schemeClr val="accent4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57</xdr:col>
      <xdr:colOff>549751</xdr:colOff>
      <xdr:row>0</xdr:row>
      <xdr:rowOff>0</xdr:rowOff>
    </xdr:from>
    <xdr:to>
      <xdr:col>57</xdr:col>
      <xdr:colOff>569672</xdr:colOff>
      <xdr:row>4</xdr:row>
      <xdr:rowOff>170415</xdr:rowOff>
    </xdr:to>
    <xdr:cxnSp macro="">
      <xdr:nvCxnSpPr>
        <xdr:cNvPr id="4" name="Connecteur droit 33">
          <a:extLst>
            <a:ext uri="{FF2B5EF4-FFF2-40B4-BE49-F238E27FC236}">
              <a16:creationId xmlns:a16="http://schemas.microsoft.com/office/drawing/2014/main" id="{F27B1103-6BFB-4130-9BC0-2E8CE3796AB7}"/>
            </a:ext>
          </a:extLst>
        </xdr:cNvPr>
        <xdr:cNvCxnSpPr/>
      </xdr:nvCxnSpPr>
      <xdr:spPr>
        <a:xfrm flipH="1" flipV="1">
          <a:off x="37541387" y="4592844"/>
          <a:ext cx="19921" cy="5749116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558498</xdr:colOff>
      <xdr:row>0</xdr:row>
      <xdr:rowOff>0</xdr:rowOff>
    </xdr:from>
    <xdr:to>
      <xdr:col>55</xdr:col>
      <xdr:colOff>558498</xdr:colOff>
      <xdr:row>1</xdr:row>
      <xdr:rowOff>10317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2EC88882-DF52-4E4D-91EA-507B9738854E}"/>
            </a:ext>
          </a:extLst>
        </xdr:cNvPr>
        <xdr:cNvCxnSpPr/>
      </xdr:nvCxnSpPr>
      <xdr:spPr>
        <a:xfrm>
          <a:off x="37113331" y="1131243"/>
          <a:ext cx="0" cy="8488741"/>
        </a:xfrm>
        <a:prstGeom prst="line">
          <a:avLst/>
        </a:prstGeom>
        <a:ln w="57150">
          <a:solidFill>
            <a:schemeClr val="accent4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60</xdr:col>
      <xdr:colOff>464594</xdr:colOff>
      <xdr:row>0</xdr:row>
      <xdr:rowOff>0</xdr:rowOff>
    </xdr:from>
    <xdr:to>
      <xdr:col>60</xdr:col>
      <xdr:colOff>464594</xdr:colOff>
      <xdr:row>3</xdr:row>
      <xdr:rowOff>93373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id="{CA852081-51C5-4991-B703-F8D925307708}"/>
            </a:ext>
          </a:extLst>
        </xdr:cNvPr>
        <xdr:cNvCxnSpPr/>
      </xdr:nvCxnSpPr>
      <xdr:spPr>
        <a:xfrm>
          <a:off x="40088594" y="1572376"/>
          <a:ext cx="0" cy="8490497"/>
        </a:xfrm>
        <a:prstGeom prst="line">
          <a:avLst/>
        </a:prstGeom>
        <a:ln w="57150">
          <a:solidFill>
            <a:schemeClr val="accent4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F101"/>
  <sheetViews>
    <sheetView zoomScale="110" zoomScaleNormal="110" workbookViewId="0">
      <selection activeCell="C33" sqref="C33"/>
    </sheetView>
  </sheetViews>
  <sheetFormatPr defaultColWidth="8.7109375" defaultRowHeight="15" x14ac:dyDescent="0.25"/>
  <cols>
    <col min="1" max="1" width="3.28515625" bestFit="1" customWidth="1"/>
    <col min="2" max="2" width="14.85546875" customWidth="1"/>
    <col min="3" max="3" width="12.5703125" bestFit="1" customWidth="1"/>
    <col min="4" max="4" width="27.28515625" customWidth="1"/>
    <col min="5" max="5" width="4.28515625" customWidth="1"/>
    <col min="6" max="6" width="17.42578125" bestFit="1" customWidth="1"/>
    <col min="7" max="8" width="12.140625" bestFit="1" customWidth="1"/>
    <col min="9" max="9" width="12.7109375" bestFit="1" customWidth="1"/>
    <col min="10" max="10" width="13.140625" bestFit="1" customWidth="1"/>
    <col min="11" max="11" width="11.7109375" bestFit="1" customWidth="1"/>
    <col min="12" max="13" width="11.7109375" customWidth="1"/>
    <col min="14" max="14" width="12.140625" bestFit="1" customWidth="1"/>
    <col min="15" max="16" width="14.7109375" bestFit="1" customWidth="1"/>
    <col min="17" max="17" width="8.140625" style="25" customWidth="1"/>
    <col min="18" max="18" width="2.7109375" customWidth="1"/>
    <col min="19" max="19" width="19.85546875" bestFit="1" customWidth="1"/>
    <col min="20" max="23" width="13.28515625" bestFit="1" customWidth="1"/>
    <col min="24" max="24" width="12.7109375" bestFit="1" customWidth="1"/>
    <col min="25" max="26" width="12.7109375" customWidth="1"/>
    <col min="27" max="27" width="13.28515625" bestFit="1" customWidth="1"/>
    <col min="28" max="28" width="19.28515625" customWidth="1"/>
    <col min="29" max="29" width="17.7109375" customWidth="1"/>
    <col min="30" max="30" width="10.42578125" style="25" bestFit="1" customWidth="1"/>
    <col min="31" max="31" width="15.85546875" bestFit="1" customWidth="1"/>
  </cols>
  <sheetData>
    <row r="1" spans="1:30" ht="15.75" x14ac:dyDescent="0.25">
      <c r="A1" s="1" t="s">
        <v>0</v>
      </c>
      <c r="B1" s="1" t="s">
        <v>1</v>
      </c>
      <c r="C1" s="1" t="s">
        <v>2</v>
      </c>
      <c r="D1" s="60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35" t="s">
        <v>13</v>
      </c>
      <c r="P1" s="36" t="s">
        <v>14</v>
      </c>
      <c r="S1" s="16" t="s">
        <v>15</v>
      </c>
      <c r="T1" s="1" t="s">
        <v>5</v>
      </c>
      <c r="U1" s="1" t="s">
        <v>6</v>
      </c>
      <c r="V1" s="1" t="s">
        <v>7</v>
      </c>
      <c r="W1" s="1" t="s">
        <v>8</v>
      </c>
      <c r="X1" s="1" t="s">
        <v>9</v>
      </c>
      <c r="Y1" s="1" t="s">
        <v>10</v>
      </c>
      <c r="Z1" s="1" t="s">
        <v>11</v>
      </c>
      <c r="AA1" s="1" t="s">
        <v>12</v>
      </c>
      <c r="AB1" s="1" t="s">
        <v>16</v>
      </c>
      <c r="AC1" s="7" t="s">
        <v>17</v>
      </c>
      <c r="AD1" s="7" t="s">
        <v>14</v>
      </c>
    </row>
    <row r="2" spans="1:30" x14ac:dyDescent="0.25">
      <c r="A2" s="8">
        <v>1</v>
      </c>
      <c r="B2" s="8" t="s">
        <v>18</v>
      </c>
      <c r="C2" s="63">
        <v>0</v>
      </c>
      <c r="D2" s="61">
        <v>1</v>
      </c>
      <c r="F2" s="11" t="str">
        <f>B2</f>
        <v>WMO</v>
      </c>
      <c r="G2" s="49">
        <f>'Efforts by task'!H3</f>
        <v>0</v>
      </c>
      <c r="H2" s="49">
        <f>'Efforts by task'!N3</f>
        <v>0</v>
      </c>
      <c r="I2" s="51">
        <f>'Efforts by task'!U3</f>
        <v>0</v>
      </c>
      <c r="J2" s="49">
        <f>'Efforts by task'!Z3</f>
        <v>0</v>
      </c>
      <c r="K2" s="49">
        <f>'Efforts by task'!AE3</f>
        <v>0</v>
      </c>
      <c r="L2" s="49">
        <f>'Efforts by task'!AJ3</f>
        <v>0</v>
      </c>
      <c r="M2" s="49">
        <f>'Efforts by task'!AO3</f>
        <v>0</v>
      </c>
      <c r="N2" s="49">
        <f>'Efforts by task'!AS3</f>
        <v>0</v>
      </c>
      <c r="O2" s="50">
        <f t="shared" ref="O2:O21" si="0">SUM(G2:N2)</f>
        <v>0</v>
      </c>
      <c r="P2" s="38">
        <f t="shared" ref="P2:P13" si="1">O2/$O$22</f>
        <v>0</v>
      </c>
      <c r="S2" s="11" t="str">
        <f t="shared" ref="S2:S21" si="2">B2</f>
        <v>WMO</v>
      </c>
      <c r="T2" s="17">
        <f t="shared" ref="T2:T21" si="3">G2*$C2</f>
        <v>0</v>
      </c>
      <c r="U2" s="17">
        <f t="shared" ref="U2:U21" si="4">H2*$C2</f>
        <v>0</v>
      </c>
      <c r="V2" s="17">
        <f t="shared" ref="V2:V21" si="5">I2*$C2</f>
        <v>0</v>
      </c>
      <c r="W2" s="17">
        <f t="shared" ref="W2:W21" si="6">J2*$C2</f>
        <v>0</v>
      </c>
      <c r="X2" s="17">
        <f t="shared" ref="X2:X21" si="7">K2*$C2</f>
        <v>0</v>
      </c>
      <c r="Y2" s="17">
        <f t="shared" ref="Y2:Y21" si="8">L2*$C2</f>
        <v>0</v>
      </c>
      <c r="Z2" s="17">
        <f t="shared" ref="Z2:Z21" si="9">M2*$C2</f>
        <v>0</v>
      </c>
      <c r="AA2" s="17">
        <f t="shared" ref="AA2:AA21" si="10">N2*$C2</f>
        <v>0</v>
      </c>
      <c r="AB2" s="40">
        <f t="shared" ref="AB2:AB21" si="11">SUM(T2:AA2)</f>
        <v>0</v>
      </c>
      <c r="AC2" s="40">
        <f t="shared" ref="AC2:AC21" si="12">AB2*D2</f>
        <v>0</v>
      </c>
      <c r="AD2" s="38">
        <f t="shared" ref="AD2:AD13" si="13">AB2/$AB$22</f>
        <v>0</v>
      </c>
    </row>
    <row r="3" spans="1:30" x14ac:dyDescent="0.25">
      <c r="A3" s="97">
        <v>2</v>
      </c>
      <c r="B3" s="97" t="s">
        <v>19</v>
      </c>
      <c r="C3" s="96">
        <v>4500</v>
      </c>
      <c r="D3" s="98">
        <v>1</v>
      </c>
      <c r="F3" s="99" t="str">
        <f t="shared" ref="F3:F21" si="14">B3</f>
        <v>BSC</v>
      </c>
      <c r="G3" s="103">
        <f>28</f>
        <v>28</v>
      </c>
      <c r="H3" s="103">
        <v>10</v>
      </c>
      <c r="I3" s="103">
        <v>0</v>
      </c>
      <c r="J3" s="103">
        <v>26</v>
      </c>
      <c r="K3" s="103">
        <v>58</v>
      </c>
      <c r="L3" s="103">
        <v>18</v>
      </c>
      <c r="M3" s="103">
        <v>0</v>
      </c>
      <c r="N3" s="103">
        <v>2</v>
      </c>
      <c r="O3" s="50">
        <f t="shared" si="0"/>
        <v>142</v>
      </c>
      <c r="P3" s="38">
        <f t="shared" si="1"/>
        <v>1</v>
      </c>
      <c r="S3" s="99" t="str">
        <f t="shared" si="2"/>
        <v>BSC</v>
      </c>
      <c r="T3" s="40">
        <f t="shared" si="3"/>
        <v>126000</v>
      </c>
      <c r="U3" s="40">
        <f t="shared" si="4"/>
        <v>45000</v>
      </c>
      <c r="V3" s="40">
        <f t="shared" si="5"/>
        <v>0</v>
      </c>
      <c r="W3" s="40">
        <f t="shared" si="6"/>
        <v>117000</v>
      </c>
      <c r="X3" s="40">
        <f t="shared" si="7"/>
        <v>261000</v>
      </c>
      <c r="Y3" s="40">
        <f t="shared" si="8"/>
        <v>81000</v>
      </c>
      <c r="Z3" s="40">
        <f t="shared" si="9"/>
        <v>0</v>
      </c>
      <c r="AA3" s="40">
        <f t="shared" si="10"/>
        <v>9000</v>
      </c>
      <c r="AB3" s="40">
        <f t="shared" si="11"/>
        <v>639000</v>
      </c>
      <c r="AC3" s="40">
        <f t="shared" si="12"/>
        <v>639000</v>
      </c>
      <c r="AD3" s="38">
        <f t="shared" si="13"/>
        <v>1</v>
      </c>
    </row>
    <row r="4" spans="1:30" x14ac:dyDescent="0.25">
      <c r="A4" s="8">
        <v>3</v>
      </c>
      <c r="B4" s="8" t="s">
        <v>20</v>
      </c>
      <c r="C4" s="63">
        <v>0</v>
      </c>
      <c r="D4" s="61">
        <v>1</v>
      </c>
      <c r="F4" s="11" t="str">
        <f t="shared" si="14"/>
        <v>MettOffice</v>
      </c>
      <c r="G4" s="49">
        <f>'Efforts by task'!H5</f>
        <v>0</v>
      </c>
      <c r="H4" s="49">
        <f>'Efforts by task'!N5</f>
        <v>0</v>
      </c>
      <c r="I4" s="51">
        <f>'Efforts by task'!U5</f>
        <v>0</v>
      </c>
      <c r="J4" s="49">
        <f>'Efforts by task'!Z5</f>
        <v>0</v>
      </c>
      <c r="K4" s="49">
        <f>'Efforts by task'!AE5</f>
        <v>0</v>
      </c>
      <c r="L4" s="49">
        <f>'Efforts by task'!AJ5</f>
        <v>0</v>
      </c>
      <c r="M4" s="49">
        <f>'Efforts by task'!AO5</f>
        <v>0</v>
      </c>
      <c r="N4" s="49">
        <f>'Efforts by task'!AS5</f>
        <v>0</v>
      </c>
      <c r="O4" s="50">
        <f t="shared" si="0"/>
        <v>0</v>
      </c>
      <c r="P4" s="38">
        <f t="shared" si="1"/>
        <v>0</v>
      </c>
      <c r="S4" s="11" t="str">
        <f t="shared" si="2"/>
        <v>MettOffice</v>
      </c>
      <c r="T4" s="17">
        <f t="shared" si="3"/>
        <v>0</v>
      </c>
      <c r="U4" s="17">
        <f t="shared" si="4"/>
        <v>0</v>
      </c>
      <c r="V4" s="17">
        <f t="shared" si="5"/>
        <v>0</v>
      </c>
      <c r="W4" s="17">
        <f t="shared" si="6"/>
        <v>0</v>
      </c>
      <c r="X4" s="17">
        <f t="shared" si="7"/>
        <v>0</v>
      </c>
      <c r="Y4" s="17">
        <f t="shared" si="8"/>
        <v>0</v>
      </c>
      <c r="Z4" s="17">
        <f t="shared" si="9"/>
        <v>0</v>
      </c>
      <c r="AA4" s="17">
        <f t="shared" si="10"/>
        <v>0</v>
      </c>
      <c r="AB4" s="40">
        <f t="shared" si="11"/>
        <v>0</v>
      </c>
      <c r="AC4" s="40">
        <f t="shared" si="12"/>
        <v>0</v>
      </c>
      <c r="AD4" s="38">
        <f t="shared" si="13"/>
        <v>0</v>
      </c>
    </row>
    <row r="5" spans="1:30" x14ac:dyDescent="0.25">
      <c r="A5" s="8">
        <v>4</v>
      </c>
      <c r="B5" s="8" t="s">
        <v>21</v>
      </c>
      <c r="C5" s="63">
        <v>0</v>
      </c>
      <c r="D5" s="61">
        <v>1</v>
      </c>
      <c r="F5" s="11" t="str">
        <f t="shared" si="14"/>
        <v>WEMC</v>
      </c>
      <c r="G5" s="49">
        <f>'Efforts by task'!H6</f>
        <v>0</v>
      </c>
      <c r="H5" s="49">
        <f>'Efforts by task'!N6</f>
        <v>0</v>
      </c>
      <c r="I5" s="51">
        <f>'Efforts by task'!U6</f>
        <v>0</v>
      </c>
      <c r="J5" s="49">
        <f>'Efforts by task'!Z6</f>
        <v>0</v>
      </c>
      <c r="K5" s="49">
        <f>'Efforts by task'!AE6</f>
        <v>0</v>
      </c>
      <c r="L5" s="49">
        <f>'Efforts by task'!AJ6</f>
        <v>0</v>
      </c>
      <c r="M5" s="49">
        <f>'Efforts by task'!AO6</f>
        <v>0</v>
      </c>
      <c r="N5" s="49">
        <f>'Efforts by task'!AS6</f>
        <v>0</v>
      </c>
      <c r="O5" s="50">
        <f t="shared" si="0"/>
        <v>0</v>
      </c>
      <c r="P5" s="38">
        <f t="shared" si="1"/>
        <v>0</v>
      </c>
      <c r="S5" s="11" t="str">
        <f t="shared" si="2"/>
        <v>WEMC</v>
      </c>
      <c r="T5" s="17">
        <f t="shared" si="3"/>
        <v>0</v>
      </c>
      <c r="U5" s="17">
        <f t="shared" si="4"/>
        <v>0</v>
      </c>
      <c r="V5" s="17">
        <f t="shared" si="5"/>
        <v>0</v>
      </c>
      <c r="W5" s="17">
        <f t="shared" si="6"/>
        <v>0</v>
      </c>
      <c r="X5" s="17">
        <f t="shared" si="7"/>
        <v>0</v>
      </c>
      <c r="Y5" s="17">
        <f t="shared" si="8"/>
        <v>0</v>
      </c>
      <c r="Z5" s="17">
        <f t="shared" si="9"/>
        <v>0</v>
      </c>
      <c r="AA5" s="17">
        <f t="shared" si="10"/>
        <v>0</v>
      </c>
      <c r="AB5" s="40">
        <f t="shared" si="11"/>
        <v>0</v>
      </c>
      <c r="AC5" s="40">
        <f t="shared" si="12"/>
        <v>0</v>
      </c>
      <c r="AD5" s="38">
        <f t="shared" si="13"/>
        <v>0</v>
      </c>
    </row>
    <row r="6" spans="1:30" x14ac:dyDescent="0.25">
      <c r="A6" s="8">
        <v>5</v>
      </c>
      <c r="B6" s="8" t="s">
        <v>22</v>
      </c>
      <c r="C6" s="63">
        <v>0</v>
      </c>
      <c r="D6" s="61">
        <v>1</v>
      </c>
      <c r="F6" s="11" t="str">
        <f t="shared" si="14"/>
        <v>SADC CSC</v>
      </c>
      <c r="G6" s="49">
        <f>'Efforts by task'!H7</f>
        <v>0</v>
      </c>
      <c r="H6" s="49">
        <f>'Efforts by task'!N7</f>
        <v>0</v>
      </c>
      <c r="I6" s="51">
        <f>'Efforts by task'!U7</f>
        <v>0</v>
      </c>
      <c r="J6" s="49">
        <f>'Efforts by task'!Z7</f>
        <v>0</v>
      </c>
      <c r="K6" s="49">
        <f>'Efforts by task'!AE7</f>
        <v>0</v>
      </c>
      <c r="L6" s="49">
        <f>'Efforts by task'!AJ7</f>
        <v>0</v>
      </c>
      <c r="M6" s="49">
        <f>'Efforts by task'!AO7</f>
        <v>0</v>
      </c>
      <c r="N6" s="49">
        <f>'Efforts by task'!AS7</f>
        <v>0</v>
      </c>
      <c r="O6" s="50">
        <f t="shared" si="0"/>
        <v>0</v>
      </c>
      <c r="P6" s="38">
        <f t="shared" si="1"/>
        <v>0</v>
      </c>
      <c r="S6" s="11" t="str">
        <f t="shared" si="2"/>
        <v>SADC CSC</v>
      </c>
      <c r="T6" s="17">
        <f t="shared" si="3"/>
        <v>0</v>
      </c>
      <c r="U6" s="17">
        <f t="shared" si="4"/>
        <v>0</v>
      </c>
      <c r="V6" s="17">
        <f t="shared" si="5"/>
        <v>0</v>
      </c>
      <c r="W6" s="17">
        <f t="shared" si="6"/>
        <v>0</v>
      </c>
      <c r="X6" s="17">
        <f t="shared" si="7"/>
        <v>0</v>
      </c>
      <c r="Y6" s="17">
        <f t="shared" si="8"/>
        <v>0</v>
      </c>
      <c r="Z6" s="17">
        <f t="shared" si="9"/>
        <v>0</v>
      </c>
      <c r="AA6" s="17">
        <f t="shared" si="10"/>
        <v>0</v>
      </c>
      <c r="AB6" s="40">
        <f t="shared" si="11"/>
        <v>0</v>
      </c>
      <c r="AC6" s="40">
        <f t="shared" si="12"/>
        <v>0</v>
      </c>
      <c r="AD6" s="38">
        <f t="shared" si="13"/>
        <v>0</v>
      </c>
    </row>
    <row r="7" spans="1:30" x14ac:dyDescent="0.25">
      <c r="A7" s="8">
        <v>6</v>
      </c>
      <c r="B7" s="8" t="s">
        <v>23</v>
      </c>
      <c r="C7" s="63">
        <v>0</v>
      </c>
      <c r="D7" s="61">
        <v>1</v>
      </c>
      <c r="F7" s="11" t="str">
        <f t="shared" si="14"/>
        <v>EDF</v>
      </c>
      <c r="G7" s="49">
        <f>'Efforts by task'!H8</f>
        <v>0</v>
      </c>
      <c r="H7" s="49">
        <f>'Efforts by task'!N8</f>
        <v>0</v>
      </c>
      <c r="I7" s="51">
        <f>'Efforts by task'!U8</f>
        <v>0</v>
      </c>
      <c r="J7" s="49">
        <f>'Efforts by task'!Z8</f>
        <v>0</v>
      </c>
      <c r="K7" s="49">
        <f>'Efforts by task'!AE8</f>
        <v>0</v>
      </c>
      <c r="L7" s="49">
        <f>'Efforts by task'!AJ8</f>
        <v>0</v>
      </c>
      <c r="M7" s="49">
        <f>'Efforts by task'!AO8</f>
        <v>0</v>
      </c>
      <c r="N7" s="49">
        <f>'Efforts by task'!AS8</f>
        <v>0</v>
      </c>
      <c r="O7" s="50">
        <f t="shared" si="0"/>
        <v>0</v>
      </c>
      <c r="P7" s="38">
        <f t="shared" si="1"/>
        <v>0</v>
      </c>
      <c r="S7" s="11" t="str">
        <f t="shared" si="2"/>
        <v>EDF</v>
      </c>
      <c r="T7" s="17">
        <f t="shared" si="3"/>
        <v>0</v>
      </c>
      <c r="U7" s="17">
        <f t="shared" si="4"/>
        <v>0</v>
      </c>
      <c r="V7" s="17">
        <f t="shared" si="5"/>
        <v>0</v>
      </c>
      <c r="W7" s="17">
        <f t="shared" si="6"/>
        <v>0</v>
      </c>
      <c r="X7" s="17">
        <f t="shared" si="7"/>
        <v>0</v>
      </c>
      <c r="Y7" s="17">
        <f t="shared" si="8"/>
        <v>0</v>
      </c>
      <c r="Z7" s="17">
        <f t="shared" si="9"/>
        <v>0</v>
      </c>
      <c r="AA7" s="17">
        <f t="shared" si="10"/>
        <v>0</v>
      </c>
      <c r="AB7" s="40">
        <f t="shared" si="11"/>
        <v>0</v>
      </c>
      <c r="AC7" s="40">
        <f t="shared" si="12"/>
        <v>0</v>
      </c>
      <c r="AD7" s="38">
        <f t="shared" si="13"/>
        <v>0</v>
      </c>
    </row>
    <row r="8" spans="1:30" x14ac:dyDescent="0.25">
      <c r="A8" s="8">
        <v>7</v>
      </c>
      <c r="B8" s="97" t="s">
        <v>24</v>
      </c>
      <c r="C8" s="96">
        <v>5366.84</v>
      </c>
      <c r="D8" s="61">
        <v>1</v>
      </c>
      <c r="F8" s="11" t="str">
        <f t="shared" si="14"/>
        <v xml:space="preserve">ACMAD </v>
      </c>
      <c r="G8" s="49">
        <f>'Efforts by task'!H9</f>
        <v>0</v>
      </c>
      <c r="H8" s="49">
        <v>0</v>
      </c>
      <c r="I8" s="51">
        <v>0</v>
      </c>
      <c r="J8" s="49">
        <v>0</v>
      </c>
      <c r="K8" s="49">
        <f>'Efforts by task'!AE9</f>
        <v>0</v>
      </c>
      <c r="L8" s="49">
        <f>'Efforts by task'!AJ9</f>
        <v>0</v>
      </c>
      <c r="M8" s="49">
        <f>'Efforts by task'!AO9</f>
        <v>0</v>
      </c>
      <c r="N8" s="49">
        <f>'Efforts by task'!AS9</f>
        <v>0</v>
      </c>
      <c r="O8" s="50">
        <f t="shared" si="0"/>
        <v>0</v>
      </c>
      <c r="P8" s="38">
        <f t="shared" si="1"/>
        <v>0</v>
      </c>
      <c r="S8" s="11" t="str">
        <f t="shared" si="2"/>
        <v xml:space="preserve">ACMAD </v>
      </c>
      <c r="T8" s="17">
        <f t="shared" si="3"/>
        <v>0</v>
      </c>
      <c r="U8" s="17">
        <f t="shared" si="4"/>
        <v>0</v>
      </c>
      <c r="V8" s="17">
        <f t="shared" si="5"/>
        <v>0</v>
      </c>
      <c r="W8" s="17">
        <f t="shared" si="6"/>
        <v>0</v>
      </c>
      <c r="X8" s="17">
        <f t="shared" si="7"/>
        <v>0</v>
      </c>
      <c r="Y8" s="17">
        <f t="shared" si="8"/>
        <v>0</v>
      </c>
      <c r="Z8" s="17">
        <f t="shared" si="9"/>
        <v>0</v>
      </c>
      <c r="AA8" s="17">
        <f t="shared" si="10"/>
        <v>0</v>
      </c>
      <c r="AB8" s="40">
        <f t="shared" si="11"/>
        <v>0</v>
      </c>
      <c r="AC8" s="40">
        <f t="shared" si="12"/>
        <v>0</v>
      </c>
      <c r="AD8" s="38">
        <f t="shared" si="13"/>
        <v>0</v>
      </c>
    </row>
    <row r="9" spans="1:30" x14ac:dyDescent="0.25">
      <c r="A9" s="8">
        <v>8</v>
      </c>
      <c r="B9" s="8" t="s">
        <v>25</v>
      </c>
      <c r="C9" s="63">
        <v>0</v>
      </c>
      <c r="D9" s="61">
        <v>1</v>
      </c>
      <c r="F9" s="11" t="str">
        <f t="shared" si="14"/>
        <v>CSIR</v>
      </c>
      <c r="G9" s="49">
        <f>'Efforts by task'!H10</f>
        <v>0</v>
      </c>
      <c r="H9" s="49">
        <f>'Efforts by task'!N10</f>
        <v>0</v>
      </c>
      <c r="I9" s="51">
        <f>'Efforts by task'!U10</f>
        <v>0</v>
      </c>
      <c r="J9" s="49">
        <f>'Efforts by task'!Z10</f>
        <v>0</v>
      </c>
      <c r="K9" s="49">
        <f>'Efforts by task'!AE10</f>
        <v>0</v>
      </c>
      <c r="L9" s="49">
        <f>'Efforts by task'!AJ10</f>
        <v>0</v>
      </c>
      <c r="M9" s="49">
        <f>'Efforts by task'!AO10</f>
        <v>0</v>
      </c>
      <c r="N9" s="49">
        <f>'Efforts by task'!AS10</f>
        <v>0</v>
      </c>
      <c r="O9" s="50">
        <f t="shared" si="0"/>
        <v>0</v>
      </c>
      <c r="P9" s="38">
        <f t="shared" si="1"/>
        <v>0</v>
      </c>
      <c r="S9" s="11" t="str">
        <f t="shared" si="2"/>
        <v>CSIR</v>
      </c>
      <c r="T9" s="17">
        <f t="shared" si="3"/>
        <v>0</v>
      </c>
      <c r="U9" s="17">
        <f t="shared" si="4"/>
        <v>0</v>
      </c>
      <c r="V9" s="17">
        <f t="shared" si="5"/>
        <v>0</v>
      </c>
      <c r="W9" s="17">
        <f t="shared" si="6"/>
        <v>0</v>
      </c>
      <c r="X9" s="17">
        <f t="shared" si="7"/>
        <v>0</v>
      </c>
      <c r="Y9" s="17">
        <f t="shared" si="8"/>
        <v>0</v>
      </c>
      <c r="Z9" s="17">
        <f t="shared" si="9"/>
        <v>0</v>
      </c>
      <c r="AA9" s="17">
        <f t="shared" si="10"/>
        <v>0</v>
      </c>
      <c r="AB9" s="40">
        <f t="shared" si="11"/>
        <v>0</v>
      </c>
      <c r="AC9" s="40">
        <f t="shared" si="12"/>
        <v>0</v>
      </c>
      <c r="AD9" s="38">
        <f t="shared" si="13"/>
        <v>0</v>
      </c>
    </row>
    <row r="10" spans="1:30" x14ac:dyDescent="0.25">
      <c r="A10" s="8">
        <v>9</v>
      </c>
      <c r="B10" s="97" t="s">
        <v>26</v>
      </c>
      <c r="C10" s="96">
        <v>6500</v>
      </c>
      <c r="D10" s="61">
        <v>1</v>
      </c>
      <c r="F10" s="11" t="str">
        <f t="shared" si="14"/>
        <v>LGI</v>
      </c>
      <c r="G10" s="49">
        <f>'Efforts by task'!H11</f>
        <v>0</v>
      </c>
      <c r="H10" s="49">
        <f>'Efforts by task'!N11</f>
        <v>0</v>
      </c>
      <c r="I10" s="51">
        <f>'Efforts by task'!U11</f>
        <v>0</v>
      </c>
      <c r="J10" s="49">
        <f>'Efforts by task'!Z11</f>
        <v>0</v>
      </c>
      <c r="K10" s="49">
        <f>'Efforts by task'!AE11</f>
        <v>0</v>
      </c>
      <c r="L10" s="49">
        <f>'Efforts by task'!AJ11</f>
        <v>0</v>
      </c>
      <c r="M10" s="49">
        <f>'Efforts by task'!AO11</f>
        <v>0</v>
      </c>
      <c r="N10" s="49">
        <f>'Efforts by task'!AS11</f>
        <v>0</v>
      </c>
      <c r="O10" s="50">
        <f t="shared" si="0"/>
        <v>0</v>
      </c>
      <c r="P10" s="38">
        <f t="shared" si="1"/>
        <v>0</v>
      </c>
      <c r="S10" s="11" t="str">
        <f t="shared" si="2"/>
        <v>LGI</v>
      </c>
      <c r="T10" s="17">
        <f t="shared" si="3"/>
        <v>0</v>
      </c>
      <c r="U10" s="17">
        <f t="shared" si="4"/>
        <v>0</v>
      </c>
      <c r="V10" s="17">
        <f t="shared" si="5"/>
        <v>0</v>
      </c>
      <c r="W10" s="17">
        <f t="shared" si="6"/>
        <v>0</v>
      </c>
      <c r="X10" s="17">
        <f t="shared" si="7"/>
        <v>0</v>
      </c>
      <c r="Y10" s="17">
        <f t="shared" si="8"/>
        <v>0</v>
      </c>
      <c r="Z10" s="17">
        <f t="shared" si="9"/>
        <v>0</v>
      </c>
      <c r="AA10" s="17">
        <f t="shared" si="10"/>
        <v>0</v>
      </c>
      <c r="AB10" s="40">
        <f t="shared" si="11"/>
        <v>0</v>
      </c>
      <c r="AC10" s="40">
        <f t="shared" si="12"/>
        <v>0</v>
      </c>
      <c r="AD10" s="38">
        <f t="shared" si="13"/>
        <v>0</v>
      </c>
    </row>
    <row r="11" spans="1:30" x14ac:dyDescent="0.25">
      <c r="A11" s="8">
        <v>10</v>
      </c>
      <c r="B11" s="8" t="s">
        <v>27</v>
      </c>
      <c r="C11" s="63">
        <v>0</v>
      </c>
      <c r="D11" s="61">
        <v>1</v>
      </c>
      <c r="F11" s="11" t="str">
        <f t="shared" si="14"/>
        <v>WITS University</v>
      </c>
      <c r="G11" s="49">
        <f>'Efforts by task'!H12</f>
        <v>0</v>
      </c>
      <c r="H11" s="49">
        <f>'Efforts by task'!N12</f>
        <v>0</v>
      </c>
      <c r="I11" s="51">
        <f>'Efforts by task'!U12</f>
        <v>0</v>
      </c>
      <c r="J11" s="49">
        <f>'Efforts by task'!Z12</f>
        <v>0</v>
      </c>
      <c r="K11" s="49">
        <f>'Efforts by task'!AE12</f>
        <v>0</v>
      </c>
      <c r="L11" s="49">
        <f>'Efforts by task'!AJ12</f>
        <v>0</v>
      </c>
      <c r="M11" s="49">
        <f>'Efforts by task'!AO12</f>
        <v>0</v>
      </c>
      <c r="N11" s="49">
        <f>'Efforts by task'!AS12</f>
        <v>0</v>
      </c>
      <c r="O11" s="50">
        <f t="shared" si="0"/>
        <v>0</v>
      </c>
      <c r="P11" s="38">
        <f t="shared" si="1"/>
        <v>0</v>
      </c>
      <c r="S11" s="11" t="str">
        <f t="shared" si="2"/>
        <v>WITS University</v>
      </c>
      <c r="T11" s="17">
        <f t="shared" si="3"/>
        <v>0</v>
      </c>
      <c r="U11" s="17">
        <f t="shared" si="4"/>
        <v>0</v>
      </c>
      <c r="V11" s="17">
        <f t="shared" si="5"/>
        <v>0</v>
      </c>
      <c r="W11" s="17">
        <f t="shared" si="6"/>
        <v>0</v>
      </c>
      <c r="X11" s="17">
        <f t="shared" si="7"/>
        <v>0</v>
      </c>
      <c r="Y11" s="17">
        <f t="shared" si="8"/>
        <v>0</v>
      </c>
      <c r="Z11" s="17">
        <f t="shared" si="9"/>
        <v>0</v>
      </c>
      <c r="AA11" s="17">
        <f t="shared" si="10"/>
        <v>0</v>
      </c>
      <c r="AB11" s="40">
        <f t="shared" si="11"/>
        <v>0</v>
      </c>
      <c r="AC11" s="40">
        <f t="shared" si="12"/>
        <v>0</v>
      </c>
      <c r="AD11" s="38">
        <f t="shared" si="13"/>
        <v>0</v>
      </c>
    </row>
    <row r="12" spans="1:30" x14ac:dyDescent="0.25">
      <c r="A12" s="8">
        <v>11</v>
      </c>
      <c r="B12" s="8" t="s">
        <v>28</v>
      </c>
      <c r="C12" s="63">
        <v>0</v>
      </c>
      <c r="D12" s="61">
        <v>1</v>
      </c>
      <c r="F12" s="11" t="str">
        <f t="shared" si="14"/>
        <v>UCT</v>
      </c>
      <c r="G12" s="49">
        <f>'Efforts by task'!H13</f>
        <v>0</v>
      </c>
      <c r="H12" s="49">
        <f>'Efforts by task'!N13</f>
        <v>0</v>
      </c>
      <c r="I12" s="51">
        <f>'Efforts by task'!U13</f>
        <v>0</v>
      </c>
      <c r="J12" s="49">
        <f>'Efforts by task'!Z13</f>
        <v>0</v>
      </c>
      <c r="K12" s="49">
        <f>'Efforts by task'!AE13</f>
        <v>0</v>
      </c>
      <c r="L12" s="49">
        <f>'Efforts by task'!AJ13</f>
        <v>0</v>
      </c>
      <c r="M12" s="49">
        <f>'Efforts by task'!AO13</f>
        <v>0</v>
      </c>
      <c r="N12" s="49">
        <f>'Efforts by task'!AS13</f>
        <v>0</v>
      </c>
      <c r="O12" s="50">
        <f t="shared" si="0"/>
        <v>0</v>
      </c>
      <c r="P12" s="38">
        <f t="shared" si="1"/>
        <v>0</v>
      </c>
      <c r="S12" s="11" t="str">
        <f t="shared" si="2"/>
        <v>UCT</v>
      </c>
      <c r="T12" s="17">
        <f t="shared" si="3"/>
        <v>0</v>
      </c>
      <c r="U12" s="17">
        <f t="shared" si="4"/>
        <v>0</v>
      </c>
      <c r="V12" s="17">
        <f t="shared" si="5"/>
        <v>0</v>
      </c>
      <c r="W12" s="17">
        <f t="shared" si="6"/>
        <v>0</v>
      </c>
      <c r="X12" s="17">
        <f t="shared" si="7"/>
        <v>0</v>
      </c>
      <c r="Y12" s="17">
        <f t="shared" si="8"/>
        <v>0</v>
      </c>
      <c r="Z12" s="17">
        <f t="shared" si="9"/>
        <v>0</v>
      </c>
      <c r="AA12" s="17">
        <f t="shared" si="10"/>
        <v>0</v>
      </c>
      <c r="AB12" s="40">
        <f t="shared" si="11"/>
        <v>0</v>
      </c>
      <c r="AC12" s="40">
        <f t="shared" si="12"/>
        <v>0</v>
      </c>
      <c r="AD12" s="38">
        <f t="shared" si="13"/>
        <v>0</v>
      </c>
    </row>
    <row r="13" spans="1:30" x14ac:dyDescent="0.25">
      <c r="A13" s="8">
        <v>12</v>
      </c>
      <c r="B13" s="97" t="s">
        <v>29</v>
      </c>
      <c r="C13" s="96">
        <v>5230</v>
      </c>
      <c r="D13" s="61">
        <v>1</v>
      </c>
      <c r="F13" s="11" t="str">
        <f t="shared" si="14"/>
        <v>Amigo Climate</v>
      </c>
      <c r="G13" s="49">
        <f>'Efforts by task'!H14</f>
        <v>0</v>
      </c>
      <c r="H13" s="49">
        <v>0</v>
      </c>
      <c r="I13" s="51">
        <v>0</v>
      </c>
      <c r="J13" s="49">
        <v>0</v>
      </c>
      <c r="K13" s="49">
        <v>0</v>
      </c>
      <c r="L13" s="49">
        <v>0</v>
      </c>
      <c r="M13" s="49">
        <v>0</v>
      </c>
      <c r="N13" s="49">
        <f>'Efforts by task'!AS14</f>
        <v>0</v>
      </c>
      <c r="O13" s="50">
        <f t="shared" si="0"/>
        <v>0</v>
      </c>
      <c r="P13" s="38">
        <f t="shared" si="1"/>
        <v>0</v>
      </c>
      <c r="S13" s="11" t="str">
        <f t="shared" si="2"/>
        <v>Amigo Climate</v>
      </c>
      <c r="T13" s="17">
        <f t="shared" si="3"/>
        <v>0</v>
      </c>
      <c r="U13" s="17">
        <f t="shared" si="4"/>
        <v>0</v>
      </c>
      <c r="V13" s="17">
        <f t="shared" si="5"/>
        <v>0</v>
      </c>
      <c r="W13" s="17">
        <f t="shared" si="6"/>
        <v>0</v>
      </c>
      <c r="X13" s="17">
        <f t="shared" si="7"/>
        <v>0</v>
      </c>
      <c r="Y13" s="17">
        <f t="shared" si="8"/>
        <v>0</v>
      </c>
      <c r="Z13" s="17">
        <f t="shared" si="9"/>
        <v>0</v>
      </c>
      <c r="AA13" s="17">
        <f t="shared" si="10"/>
        <v>0</v>
      </c>
      <c r="AB13" s="40">
        <f t="shared" si="11"/>
        <v>0</v>
      </c>
      <c r="AC13" s="40">
        <f t="shared" si="12"/>
        <v>0</v>
      </c>
      <c r="AD13" s="38">
        <f t="shared" si="13"/>
        <v>0</v>
      </c>
    </row>
    <row r="14" spans="1:30" x14ac:dyDescent="0.25">
      <c r="A14" s="8">
        <v>13</v>
      </c>
      <c r="B14" s="8" t="s">
        <v>30</v>
      </c>
      <c r="C14" s="63">
        <v>0</v>
      </c>
      <c r="D14" s="61">
        <v>1</v>
      </c>
      <c r="F14" s="11" t="str">
        <f>B14</f>
        <v>MMS</v>
      </c>
      <c r="G14" s="49">
        <f>'Efforts by task'!H15</f>
        <v>0</v>
      </c>
      <c r="H14" s="49">
        <f>'Efforts by task'!N15</f>
        <v>0</v>
      </c>
      <c r="I14" s="51">
        <f>'Efforts by task'!U15</f>
        <v>0</v>
      </c>
      <c r="J14" s="49">
        <f>'Efforts by task'!Z15</f>
        <v>0</v>
      </c>
      <c r="K14" s="49">
        <f>'Efforts by task'!AE15</f>
        <v>0</v>
      </c>
      <c r="L14" s="49">
        <f>'Efforts by task'!AJ15</f>
        <v>0</v>
      </c>
      <c r="M14" s="49">
        <f>'Efforts by task'!AO15</f>
        <v>0</v>
      </c>
      <c r="N14" s="49">
        <f>'Efforts by task'!AS15</f>
        <v>0</v>
      </c>
      <c r="O14" s="50">
        <f t="shared" si="0"/>
        <v>0</v>
      </c>
      <c r="P14" s="38">
        <f t="shared" ref="P14:P20" si="15">O14/$O$22</f>
        <v>0</v>
      </c>
      <c r="S14" s="11" t="str">
        <f t="shared" si="2"/>
        <v>MMS</v>
      </c>
      <c r="T14" s="17">
        <f t="shared" si="3"/>
        <v>0</v>
      </c>
      <c r="U14" s="17">
        <f t="shared" si="4"/>
        <v>0</v>
      </c>
      <c r="V14" s="17">
        <f t="shared" si="5"/>
        <v>0</v>
      </c>
      <c r="W14" s="17">
        <f t="shared" si="6"/>
        <v>0</v>
      </c>
      <c r="X14" s="17">
        <f t="shared" si="7"/>
        <v>0</v>
      </c>
      <c r="Y14" s="17">
        <f t="shared" si="8"/>
        <v>0</v>
      </c>
      <c r="Z14" s="17">
        <f t="shared" si="9"/>
        <v>0</v>
      </c>
      <c r="AA14" s="17">
        <f t="shared" si="10"/>
        <v>0</v>
      </c>
      <c r="AB14" s="40">
        <f t="shared" si="11"/>
        <v>0</v>
      </c>
      <c r="AC14" s="40">
        <f t="shared" si="12"/>
        <v>0</v>
      </c>
      <c r="AD14" s="38">
        <f t="shared" ref="AD14:AD21" si="16">AB14/$AB$22</f>
        <v>0</v>
      </c>
    </row>
    <row r="15" spans="1:30" x14ac:dyDescent="0.25">
      <c r="A15" s="8">
        <v>14</v>
      </c>
      <c r="B15" s="8" t="s">
        <v>31</v>
      </c>
      <c r="C15" s="63">
        <v>0</v>
      </c>
      <c r="D15" s="61">
        <v>1</v>
      </c>
      <c r="F15" s="11" t="str">
        <f t="shared" si="14"/>
        <v>TMA</v>
      </c>
      <c r="G15" s="49">
        <f>'Efforts by task'!H16</f>
        <v>0</v>
      </c>
      <c r="H15" s="49">
        <f>'Efforts by task'!N16</f>
        <v>0</v>
      </c>
      <c r="I15" s="51">
        <f>'Efforts by task'!U16</f>
        <v>0</v>
      </c>
      <c r="J15" s="49">
        <f>'Efforts by task'!Z16</f>
        <v>0</v>
      </c>
      <c r="K15" s="49">
        <f>'Efforts by task'!AE16</f>
        <v>0</v>
      </c>
      <c r="L15" s="49">
        <f>'Efforts by task'!AJ16</f>
        <v>0</v>
      </c>
      <c r="M15" s="49">
        <f>'Efforts by task'!AO16</f>
        <v>0</v>
      </c>
      <c r="N15" s="49">
        <f>'Efforts by task'!AS16</f>
        <v>0</v>
      </c>
      <c r="O15" s="50">
        <f t="shared" si="0"/>
        <v>0</v>
      </c>
      <c r="P15" s="38">
        <f t="shared" si="15"/>
        <v>0</v>
      </c>
      <c r="S15" s="11" t="str">
        <f t="shared" si="2"/>
        <v>TMA</v>
      </c>
      <c r="T15" s="17">
        <f t="shared" si="3"/>
        <v>0</v>
      </c>
      <c r="U15" s="17">
        <f t="shared" si="4"/>
        <v>0</v>
      </c>
      <c r="V15" s="17">
        <f t="shared" si="5"/>
        <v>0</v>
      </c>
      <c r="W15" s="17">
        <f t="shared" si="6"/>
        <v>0</v>
      </c>
      <c r="X15" s="17">
        <f t="shared" si="7"/>
        <v>0</v>
      </c>
      <c r="Y15" s="17">
        <f t="shared" si="8"/>
        <v>0</v>
      </c>
      <c r="Z15" s="17">
        <f t="shared" si="9"/>
        <v>0</v>
      </c>
      <c r="AA15" s="17">
        <f t="shared" si="10"/>
        <v>0</v>
      </c>
      <c r="AB15" s="40">
        <f t="shared" si="11"/>
        <v>0</v>
      </c>
      <c r="AC15" s="40">
        <f t="shared" si="12"/>
        <v>0</v>
      </c>
      <c r="AD15" s="38">
        <f t="shared" si="16"/>
        <v>0</v>
      </c>
    </row>
    <row r="16" spans="1:30" x14ac:dyDescent="0.25">
      <c r="A16" s="8">
        <v>15</v>
      </c>
      <c r="B16" s="8" t="s">
        <v>32</v>
      </c>
      <c r="C16" s="63">
        <v>0</v>
      </c>
      <c r="D16" s="61">
        <v>1</v>
      </c>
      <c r="F16" s="11" t="str">
        <f t="shared" si="14"/>
        <v>JRC-Ispra</v>
      </c>
      <c r="G16" s="49">
        <f>'Efforts by task'!H17</f>
        <v>0</v>
      </c>
      <c r="H16" s="49">
        <f>'Efforts by task'!N17</f>
        <v>0</v>
      </c>
      <c r="I16" s="51">
        <f>'Efforts by task'!U17</f>
        <v>0</v>
      </c>
      <c r="J16" s="49">
        <f>'Efforts by task'!Z17</f>
        <v>0</v>
      </c>
      <c r="K16" s="49">
        <f>'Efforts by task'!AE17</f>
        <v>0</v>
      </c>
      <c r="L16" s="49">
        <f>'Efforts by task'!AJ17</f>
        <v>0</v>
      </c>
      <c r="M16" s="49">
        <f>'Efforts by task'!AO17</f>
        <v>0</v>
      </c>
      <c r="N16" s="49">
        <f>'Efforts by task'!AS17</f>
        <v>0</v>
      </c>
      <c r="O16" s="50">
        <f t="shared" si="0"/>
        <v>0</v>
      </c>
      <c r="P16" s="38">
        <f t="shared" si="15"/>
        <v>0</v>
      </c>
      <c r="S16" s="11" t="str">
        <f t="shared" si="2"/>
        <v>JRC-Ispra</v>
      </c>
      <c r="T16" s="17">
        <f t="shared" si="3"/>
        <v>0</v>
      </c>
      <c r="U16" s="17">
        <f t="shared" si="4"/>
        <v>0</v>
      </c>
      <c r="V16" s="17">
        <f t="shared" si="5"/>
        <v>0</v>
      </c>
      <c r="W16" s="17">
        <f t="shared" si="6"/>
        <v>0</v>
      </c>
      <c r="X16" s="17">
        <f t="shared" si="7"/>
        <v>0</v>
      </c>
      <c r="Y16" s="17">
        <f t="shared" si="8"/>
        <v>0</v>
      </c>
      <c r="Z16" s="17">
        <f t="shared" si="9"/>
        <v>0</v>
      </c>
      <c r="AA16" s="17">
        <f t="shared" si="10"/>
        <v>0</v>
      </c>
      <c r="AB16" s="40">
        <f t="shared" si="11"/>
        <v>0</v>
      </c>
      <c r="AC16" s="40">
        <f t="shared" si="12"/>
        <v>0</v>
      </c>
      <c r="AD16" s="38">
        <f t="shared" si="16"/>
        <v>0</v>
      </c>
    </row>
    <row r="17" spans="1:31" x14ac:dyDescent="0.25">
      <c r="A17" s="8">
        <v>16</v>
      </c>
      <c r="B17" s="8" t="s">
        <v>33</v>
      </c>
      <c r="C17" s="63">
        <v>0</v>
      </c>
      <c r="D17" s="61">
        <v>1</v>
      </c>
      <c r="F17" s="11" t="str">
        <f t="shared" si="14"/>
        <v>SSA</v>
      </c>
      <c r="G17" s="49">
        <f>'Efforts by task'!H18</f>
        <v>0</v>
      </c>
      <c r="H17" s="49">
        <v>0</v>
      </c>
      <c r="I17" s="51">
        <f>'Efforts by task'!U18</f>
        <v>0</v>
      </c>
      <c r="J17" s="49">
        <f>'Efforts by task'!Z18</f>
        <v>0</v>
      </c>
      <c r="K17" s="49">
        <f>'Efforts by task'!AE18</f>
        <v>0</v>
      </c>
      <c r="L17" s="49">
        <f>'Efforts by task'!AJ18</f>
        <v>0</v>
      </c>
      <c r="M17" s="49">
        <f>'Efforts by task'!AO18</f>
        <v>0</v>
      </c>
      <c r="N17" s="49">
        <f>'Efforts by task'!AS18</f>
        <v>0</v>
      </c>
      <c r="O17" s="50">
        <f t="shared" si="0"/>
        <v>0</v>
      </c>
      <c r="P17" s="38">
        <f t="shared" si="15"/>
        <v>0</v>
      </c>
      <c r="S17" s="11" t="str">
        <f t="shared" si="2"/>
        <v>SSA</v>
      </c>
      <c r="T17" s="17">
        <f t="shared" si="3"/>
        <v>0</v>
      </c>
      <c r="U17" s="17">
        <f t="shared" si="4"/>
        <v>0</v>
      </c>
      <c r="V17" s="17">
        <f t="shared" si="5"/>
        <v>0</v>
      </c>
      <c r="W17" s="17">
        <f t="shared" si="6"/>
        <v>0</v>
      </c>
      <c r="X17" s="17">
        <f t="shared" si="7"/>
        <v>0</v>
      </c>
      <c r="Y17" s="17">
        <f t="shared" si="8"/>
        <v>0</v>
      </c>
      <c r="Z17" s="17">
        <f t="shared" si="9"/>
        <v>0</v>
      </c>
      <c r="AA17" s="17">
        <f t="shared" si="10"/>
        <v>0</v>
      </c>
      <c r="AB17" s="40">
        <f t="shared" si="11"/>
        <v>0</v>
      </c>
      <c r="AC17" s="40">
        <f t="shared" si="12"/>
        <v>0</v>
      </c>
      <c r="AD17" s="38">
        <f t="shared" si="16"/>
        <v>0</v>
      </c>
    </row>
    <row r="18" spans="1:31" x14ac:dyDescent="0.25">
      <c r="A18" s="8">
        <v>17</v>
      </c>
      <c r="B18" s="8" t="s">
        <v>34</v>
      </c>
      <c r="C18" s="63">
        <v>0</v>
      </c>
      <c r="D18" s="61">
        <v>1</v>
      </c>
      <c r="F18" s="11" t="str">
        <f t="shared" si="14"/>
        <v>Plan Italia</v>
      </c>
      <c r="G18" s="49">
        <f>'Efforts by task'!H19</f>
        <v>0</v>
      </c>
      <c r="H18" s="49">
        <f>'Efforts by task'!N19</f>
        <v>0</v>
      </c>
      <c r="I18" s="51">
        <f>'Efforts by task'!U19</f>
        <v>0</v>
      </c>
      <c r="J18" s="49">
        <f>'Efforts by task'!Z19</f>
        <v>0</v>
      </c>
      <c r="K18" s="49">
        <f>'Efforts by task'!AE19</f>
        <v>0</v>
      </c>
      <c r="L18" s="49">
        <f>'Efforts by task'!AJ19</f>
        <v>0</v>
      </c>
      <c r="M18" s="49">
        <f>'Efforts by task'!AO19</f>
        <v>0</v>
      </c>
      <c r="N18" s="49">
        <f>'Efforts by task'!AS19</f>
        <v>0</v>
      </c>
      <c r="O18" s="50">
        <f t="shared" si="0"/>
        <v>0</v>
      </c>
      <c r="P18" s="38">
        <f t="shared" si="15"/>
        <v>0</v>
      </c>
      <c r="S18" s="11" t="str">
        <f t="shared" si="2"/>
        <v>Plan Italia</v>
      </c>
      <c r="T18" s="17">
        <f t="shared" si="3"/>
        <v>0</v>
      </c>
      <c r="U18" s="17">
        <f t="shared" si="4"/>
        <v>0</v>
      </c>
      <c r="V18" s="17">
        <f t="shared" si="5"/>
        <v>0</v>
      </c>
      <c r="W18" s="17">
        <f t="shared" si="6"/>
        <v>0</v>
      </c>
      <c r="X18" s="17">
        <f t="shared" si="7"/>
        <v>0</v>
      </c>
      <c r="Y18" s="17">
        <f t="shared" si="8"/>
        <v>0</v>
      </c>
      <c r="Z18" s="17">
        <f t="shared" si="9"/>
        <v>0</v>
      </c>
      <c r="AA18" s="17">
        <f t="shared" si="10"/>
        <v>0</v>
      </c>
      <c r="AB18" s="40">
        <f t="shared" si="11"/>
        <v>0</v>
      </c>
      <c r="AC18" s="40">
        <f t="shared" si="12"/>
        <v>0</v>
      </c>
      <c r="AD18" s="38">
        <f t="shared" si="16"/>
        <v>0</v>
      </c>
    </row>
    <row r="19" spans="1:31" x14ac:dyDescent="0.25">
      <c r="A19" s="8">
        <v>18</v>
      </c>
      <c r="B19" s="8" t="s">
        <v>35</v>
      </c>
      <c r="C19" s="63">
        <v>0</v>
      </c>
      <c r="D19" s="61">
        <v>1</v>
      </c>
      <c r="F19" s="11" t="str">
        <f t="shared" si="14"/>
        <v>COWI</v>
      </c>
      <c r="G19" s="49">
        <f>'Efforts by task'!H20</f>
        <v>0</v>
      </c>
      <c r="H19" s="49">
        <f>'Efforts by task'!N20</f>
        <v>0</v>
      </c>
      <c r="I19" s="51">
        <f>'Efforts by task'!U20</f>
        <v>0</v>
      </c>
      <c r="J19" s="49">
        <f>'Efforts by task'!Z20</f>
        <v>0</v>
      </c>
      <c r="K19" s="49">
        <f>'Efforts by task'!AE20</f>
        <v>0</v>
      </c>
      <c r="L19" s="49">
        <f>'Efforts by task'!AJ20</f>
        <v>0</v>
      </c>
      <c r="M19" s="49">
        <f>'Efforts by task'!AO20</f>
        <v>0</v>
      </c>
      <c r="N19" s="49">
        <f>'Efforts by task'!AS20</f>
        <v>0</v>
      </c>
      <c r="O19" s="50">
        <f t="shared" si="0"/>
        <v>0</v>
      </c>
      <c r="P19" s="38">
        <f t="shared" si="15"/>
        <v>0</v>
      </c>
      <c r="S19" s="11" t="str">
        <f t="shared" si="2"/>
        <v>COWI</v>
      </c>
      <c r="T19" s="17">
        <f t="shared" si="3"/>
        <v>0</v>
      </c>
      <c r="U19" s="17">
        <f t="shared" si="4"/>
        <v>0</v>
      </c>
      <c r="V19" s="17">
        <f t="shared" si="5"/>
        <v>0</v>
      </c>
      <c r="W19" s="17">
        <f t="shared" si="6"/>
        <v>0</v>
      </c>
      <c r="X19" s="17">
        <f t="shared" si="7"/>
        <v>0</v>
      </c>
      <c r="Y19" s="17">
        <f t="shared" si="8"/>
        <v>0</v>
      </c>
      <c r="Z19" s="17">
        <f t="shared" si="9"/>
        <v>0</v>
      </c>
      <c r="AA19" s="17">
        <f t="shared" si="10"/>
        <v>0</v>
      </c>
      <c r="AB19" s="40">
        <f t="shared" si="11"/>
        <v>0</v>
      </c>
      <c r="AC19" s="40">
        <f t="shared" si="12"/>
        <v>0</v>
      </c>
      <c r="AD19" s="38">
        <f t="shared" si="16"/>
        <v>0</v>
      </c>
    </row>
    <row r="20" spans="1:31" x14ac:dyDescent="0.25">
      <c r="A20" s="8">
        <v>19</v>
      </c>
      <c r="B20" s="8" t="s">
        <v>36</v>
      </c>
      <c r="C20" s="63">
        <v>0</v>
      </c>
      <c r="D20" s="61">
        <v>1</v>
      </c>
      <c r="F20" s="11" t="str">
        <f t="shared" si="14"/>
        <v>DCCMS</v>
      </c>
      <c r="G20" s="49">
        <f>'Efforts by task'!H21</f>
        <v>0</v>
      </c>
      <c r="H20" s="49">
        <f>'Efforts by task'!N21</f>
        <v>0</v>
      </c>
      <c r="I20" s="51">
        <f>'Efforts by task'!U21</f>
        <v>0</v>
      </c>
      <c r="J20" s="49">
        <f>'Efforts by task'!Z21</f>
        <v>0</v>
      </c>
      <c r="K20" s="49">
        <f>'Efforts by task'!AE21</f>
        <v>0</v>
      </c>
      <c r="L20" s="49">
        <f>'Efforts by task'!AJ21</f>
        <v>0</v>
      </c>
      <c r="M20" s="49">
        <f>'Efforts by task'!AO21</f>
        <v>0</v>
      </c>
      <c r="N20" s="49">
        <f>'Efforts by task'!AS21</f>
        <v>0</v>
      </c>
      <c r="O20" s="50">
        <f t="shared" si="0"/>
        <v>0</v>
      </c>
      <c r="P20" s="38">
        <f t="shared" si="15"/>
        <v>0</v>
      </c>
      <c r="S20" s="11" t="str">
        <f t="shared" si="2"/>
        <v>DCCMS</v>
      </c>
      <c r="T20" s="17">
        <f t="shared" si="3"/>
        <v>0</v>
      </c>
      <c r="U20" s="17">
        <f t="shared" si="4"/>
        <v>0</v>
      </c>
      <c r="V20" s="17">
        <f t="shared" si="5"/>
        <v>0</v>
      </c>
      <c r="W20" s="17">
        <f t="shared" si="6"/>
        <v>0</v>
      </c>
      <c r="X20" s="17">
        <f t="shared" si="7"/>
        <v>0</v>
      </c>
      <c r="Y20" s="17">
        <f t="shared" si="8"/>
        <v>0</v>
      </c>
      <c r="Z20" s="17">
        <f t="shared" si="9"/>
        <v>0</v>
      </c>
      <c r="AA20" s="17">
        <f t="shared" si="10"/>
        <v>0</v>
      </c>
      <c r="AB20" s="40">
        <f t="shared" si="11"/>
        <v>0</v>
      </c>
      <c r="AC20" s="40">
        <f t="shared" si="12"/>
        <v>0</v>
      </c>
      <c r="AD20" s="38">
        <f t="shared" si="16"/>
        <v>0</v>
      </c>
    </row>
    <row r="21" spans="1:31" x14ac:dyDescent="0.25">
      <c r="A21" s="8">
        <v>20</v>
      </c>
      <c r="B21" s="8" t="s">
        <v>37</v>
      </c>
      <c r="C21" s="63">
        <v>0</v>
      </c>
      <c r="D21" s="61">
        <v>1</v>
      </c>
      <c r="F21" s="11" t="str">
        <f t="shared" si="14"/>
        <v>Landbank</v>
      </c>
      <c r="G21" s="49">
        <f>'Efforts by task'!H22</f>
        <v>0</v>
      </c>
      <c r="H21" s="49">
        <f>'Efforts by task'!N22</f>
        <v>0</v>
      </c>
      <c r="I21" s="51">
        <f>'Efforts by task'!U22</f>
        <v>0</v>
      </c>
      <c r="J21" s="49">
        <f>'Efforts by task'!Z22</f>
        <v>0</v>
      </c>
      <c r="K21" s="49">
        <f>'Efforts by task'!AE22</f>
        <v>0</v>
      </c>
      <c r="L21" s="49">
        <f>'Efforts by task'!AJ22</f>
        <v>0</v>
      </c>
      <c r="M21" s="49">
        <f>'Efforts by task'!AO22</f>
        <v>0</v>
      </c>
      <c r="N21" s="49">
        <f>'Efforts by task'!AS22</f>
        <v>0</v>
      </c>
      <c r="O21" s="50">
        <f t="shared" si="0"/>
        <v>0</v>
      </c>
      <c r="P21" s="38">
        <f>O21/$O$22</f>
        <v>0</v>
      </c>
      <c r="S21" s="11" t="str">
        <f t="shared" si="2"/>
        <v>Landbank</v>
      </c>
      <c r="T21" s="17">
        <f t="shared" si="3"/>
        <v>0</v>
      </c>
      <c r="U21" s="17">
        <f t="shared" si="4"/>
        <v>0</v>
      </c>
      <c r="V21" s="17">
        <f t="shared" si="5"/>
        <v>0</v>
      </c>
      <c r="W21" s="17">
        <f t="shared" si="6"/>
        <v>0</v>
      </c>
      <c r="X21" s="17">
        <f t="shared" si="7"/>
        <v>0</v>
      </c>
      <c r="Y21" s="17">
        <f t="shared" si="8"/>
        <v>0</v>
      </c>
      <c r="Z21" s="17">
        <f t="shared" si="9"/>
        <v>0</v>
      </c>
      <c r="AA21" s="17">
        <f t="shared" si="10"/>
        <v>0</v>
      </c>
      <c r="AB21" s="40">
        <f t="shared" si="11"/>
        <v>0</v>
      </c>
      <c r="AC21" s="40">
        <f t="shared" si="12"/>
        <v>0</v>
      </c>
      <c r="AD21" s="38">
        <f t="shared" si="16"/>
        <v>0</v>
      </c>
    </row>
    <row r="22" spans="1:31" ht="18.75" x14ac:dyDescent="0.25">
      <c r="B22" s="23"/>
      <c r="C22" s="24"/>
      <c r="D22" s="24"/>
      <c r="F22" s="41" t="s">
        <v>38</v>
      </c>
      <c r="G22" s="50">
        <f t="shared" ref="G22:O22" si="17">SUM(G2:G21)</f>
        <v>28</v>
      </c>
      <c r="H22" s="50">
        <f t="shared" si="17"/>
        <v>10</v>
      </c>
      <c r="I22" s="50">
        <f t="shared" si="17"/>
        <v>0</v>
      </c>
      <c r="J22" s="50">
        <f t="shared" si="17"/>
        <v>26</v>
      </c>
      <c r="K22" s="50">
        <f t="shared" si="17"/>
        <v>58</v>
      </c>
      <c r="L22" s="50">
        <f t="shared" si="17"/>
        <v>18</v>
      </c>
      <c r="M22" s="50">
        <f t="shared" si="17"/>
        <v>0</v>
      </c>
      <c r="N22" s="50">
        <f t="shared" si="17"/>
        <v>2</v>
      </c>
      <c r="O22" s="34">
        <f t="shared" si="17"/>
        <v>142</v>
      </c>
      <c r="P22" s="62"/>
      <c r="S22" s="41" t="s">
        <v>39</v>
      </c>
      <c r="T22" s="40">
        <f t="shared" ref="T22:AC22" si="18">SUM(T2:T21)</f>
        <v>126000</v>
      </c>
      <c r="U22" s="40">
        <f t="shared" si="18"/>
        <v>45000</v>
      </c>
      <c r="V22" s="40">
        <f t="shared" si="18"/>
        <v>0</v>
      </c>
      <c r="W22" s="40">
        <f t="shared" si="18"/>
        <v>117000</v>
      </c>
      <c r="X22" s="40">
        <f t="shared" si="18"/>
        <v>261000</v>
      </c>
      <c r="Y22" s="40">
        <f t="shared" si="18"/>
        <v>81000</v>
      </c>
      <c r="Z22" s="40">
        <f t="shared" si="18"/>
        <v>0</v>
      </c>
      <c r="AA22" s="40">
        <f t="shared" si="18"/>
        <v>9000</v>
      </c>
      <c r="AB22" s="18">
        <f t="shared" si="18"/>
        <v>639000</v>
      </c>
      <c r="AC22" s="18">
        <f t="shared" si="18"/>
        <v>639000</v>
      </c>
      <c r="AD22" s="95">
        <f>AC22/AC94</f>
        <v>0.72613636363636369</v>
      </c>
    </row>
    <row r="23" spans="1:31" x14ac:dyDescent="0.25">
      <c r="F23" s="41" t="s">
        <v>40</v>
      </c>
      <c r="G23" s="33">
        <f t="shared" ref="G23:N23" si="19">G22/$O$22</f>
        <v>0.19718309859154928</v>
      </c>
      <c r="H23" s="33">
        <f t="shared" si="19"/>
        <v>7.0422535211267609E-2</v>
      </c>
      <c r="I23" s="33">
        <f t="shared" si="19"/>
        <v>0</v>
      </c>
      <c r="J23" s="33">
        <f t="shared" si="19"/>
        <v>0.18309859154929578</v>
      </c>
      <c r="K23" s="33">
        <f t="shared" si="19"/>
        <v>0.40845070422535212</v>
      </c>
      <c r="L23" s="33">
        <f t="shared" si="19"/>
        <v>0.12676056338028169</v>
      </c>
      <c r="M23" s="33">
        <f t="shared" si="19"/>
        <v>0</v>
      </c>
      <c r="N23" s="33">
        <f t="shared" si="19"/>
        <v>1.4084507042253521E-2</v>
      </c>
      <c r="S23" s="41" t="s">
        <v>40</v>
      </c>
      <c r="T23" s="33">
        <f t="shared" ref="T23:AA23" si="20">T22/$AB$22</f>
        <v>0.19718309859154928</v>
      </c>
      <c r="U23" s="33">
        <f t="shared" si="20"/>
        <v>7.0422535211267609E-2</v>
      </c>
      <c r="V23" s="33">
        <f t="shared" si="20"/>
        <v>0</v>
      </c>
      <c r="W23" s="33">
        <f t="shared" si="20"/>
        <v>0.18309859154929578</v>
      </c>
      <c r="X23" s="33">
        <f t="shared" si="20"/>
        <v>0.40845070422535212</v>
      </c>
      <c r="Y23" s="33">
        <f t="shared" si="20"/>
        <v>0.12676056338028169</v>
      </c>
      <c r="Z23" s="33">
        <f t="shared" si="20"/>
        <v>0</v>
      </c>
      <c r="AA23" s="33">
        <f t="shared" si="20"/>
        <v>1.4084507042253521E-2</v>
      </c>
    </row>
    <row r="24" spans="1:31" x14ac:dyDescent="0.25">
      <c r="B24" s="53" t="s">
        <v>41</v>
      </c>
      <c r="C24" s="20"/>
      <c r="D24" s="20"/>
    </row>
    <row r="25" spans="1:31" ht="15.75" x14ac:dyDescent="0.25">
      <c r="B25" s="53" t="s">
        <v>42</v>
      </c>
      <c r="F25" s="1" t="s">
        <v>43</v>
      </c>
      <c r="G25" s="1" t="s">
        <v>5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12</v>
      </c>
      <c r="O25" s="35" t="s">
        <v>13</v>
      </c>
      <c r="P25" s="35" t="s">
        <v>17</v>
      </c>
      <c r="S25" s="1" t="s">
        <v>44</v>
      </c>
      <c r="T25" s="1" t="s">
        <v>5</v>
      </c>
      <c r="U25" s="1" t="s">
        <v>6</v>
      </c>
      <c r="V25" s="1" t="s">
        <v>7</v>
      </c>
      <c r="W25" s="1" t="s">
        <v>8</v>
      </c>
      <c r="X25" s="1" t="s">
        <v>9</v>
      </c>
      <c r="Y25" s="1" t="s">
        <v>10</v>
      </c>
      <c r="Z25" s="1" t="s">
        <v>11</v>
      </c>
      <c r="AA25" s="1" t="s">
        <v>12</v>
      </c>
      <c r="AB25" s="35" t="s">
        <v>45</v>
      </c>
      <c r="AC25" s="35" t="s">
        <v>17</v>
      </c>
      <c r="AD25" s="35" t="s">
        <v>46</v>
      </c>
    </row>
    <row r="26" spans="1:31" x14ac:dyDescent="0.25">
      <c r="B26" s="53" t="s">
        <v>20</v>
      </c>
      <c r="C26" t="s">
        <v>47</v>
      </c>
      <c r="D26" s="101">
        <v>470000</v>
      </c>
      <c r="F26" s="11" t="str">
        <f t="shared" ref="F26:F37" si="21">B2</f>
        <v>WMO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37">
        <f t="shared" ref="O26:O46" si="22">SUM(G26:N26)</f>
        <v>0</v>
      </c>
      <c r="P26" s="37">
        <f t="shared" ref="P26:P45" si="23">O26*D2</f>
        <v>0</v>
      </c>
      <c r="S26" s="11" t="str">
        <f t="shared" ref="S26:S37" si="24">B2</f>
        <v>WMO</v>
      </c>
      <c r="T26" s="19"/>
      <c r="U26" s="19"/>
      <c r="V26" s="19"/>
      <c r="W26" s="19"/>
      <c r="X26" s="19"/>
      <c r="Y26" s="19"/>
      <c r="Z26" s="19"/>
      <c r="AA26" s="19"/>
      <c r="AB26" s="37">
        <f t="shared" ref="AB26:AB45" si="25">SUM(T26:AA26)</f>
        <v>0</v>
      </c>
      <c r="AC26" s="37">
        <f t="shared" ref="AC26:AC45" si="26">AB26*D2</f>
        <v>0</v>
      </c>
      <c r="AD26" s="91" t="e">
        <f t="shared" ref="AD26:AD37" si="27">AC26/AC2</f>
        <v>#DIV/0!</v>
      </c>
      <c r="AE26" s="20" t="e">
        <f>IF(AD26&gt;=0.15, "Provide details", "")</f>
        <v>#DIV/0!</v>
      </c>
    </row>
    <row r="27" spans="1:31" x14ac:dyDescent="0.25">
      <c r="B27" s="53" t="s">
        <v>21</v>
      </c>
      <c r="D27" s="101">
        <v>400000</v>
      </c>
      <c r="F27" s="11" t="str">
        <f t="shared" si="21"/>
        <v>BSC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>
        <v>0</v>
      </c>
      <c r="M27" s="19">
        <v>0</v>
      </c>
      <c r="N27" s="19">
        <v>0</v>
      </c>
      <c r="O27" s="37">
        <f t="shared" si="22"/>
        <v>0</v>
      </c>
      <c r="P27" s="37">
        <f t="shared" si="23"/>
        <v>0</v>
      </c>
      <c r="S27" s="11" t="str">
        <f t="shared" si="24"/>
        <v>BSC</v>
      </c>
      <c r="T27" s="19"/>
      <c r="U27" s="19"/>
      <c r="V27" s="19"/>
      <c r="W27" s="19"/>
      <c r="X27" s="19"/>
      <c r="Y27" s="19"/>
      <c r="Z27" s="19"/>
      <c r="AA27" s="19">
        <f>50000+12000+3000</f>
        <v>65000</v>
      </c>
      <c r="AB27" s="37">
        <f t="shared" si="25"/>
        <v>65000</v>
      </c>
      <c r="AC27" s="37">
        <f t="shared" si="26"/>
        <v>65000</v>
      </c>
      <c r="AD27" s="91">
        <f t="shared" si="27"/>
        <v>0.10172143974960876</v>
      </c>
      <c r="AE27" t="s">
        <v>48</v>
      </c>
    </row>
    <row r="28" spans="1:31" x14ac:dyDescent="0.25">
      <c r="B28" s="53" t="s">
        <v>49</v>
      </c>
      <c r="D28" s="101">
        <v>300000</v>
      </c>
      <c r="F28" s="11" t="str">
        <f t="shared" si="21"/>
        <v>MettOffice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  <c r="O28" s="37">
        <f t="shared" si="22"/>
        <v>0</v>
      </c>
      <c r="P28" s="37">
        <f t="shared" si="23"/>
        <v>0</v>
      </c>
      <c r="S28" s="11" t="str">
        <f t="shared" si="24"/>
        <v>MettOffice</v>
      </c>
      <c r="T28" s="19"/>
      <c r="U28" s="19"/>
      <c r="V28" s="19"/>
      <c r="W28" s="19"/>
      <c r="X28" s="19"/>
      <c r="Y28" s="19"/>
      <c r="Z28" s="19"/>
      <c r="AA28" s="19"/>
      <c r="AB28" s="37">
        <f t="shared" si="25"/>
        <v>0</v>
      </c>
      <c r="AC28" s="37">
        <f t="shared" si="26"/>
        <v>0</v>
      </c>
      <c r="AD28" s="91" t="e">
        <f t="shared" si="27"/>
        <v>#DIV/0!</v>
      </c>
      <c r="AE28" s="20" t="e">
        <f t="shared" ref="AE28:AE45" si="28">IF(AD28&gt;=0.15, "Provide details", "")</f>
        <v>#DIV/0!</v>
      </c>
    </row>
    <row r="29" spans="1:31" x14ac:dyDescent="0.25">
      <c r="B29" s="53" t="s">
        <v>50</v>
      </c>
      <c r="C29" t="s">
        <v>51</v>
      </c>
      <c r="D29" s="101">
        <v>500000</v>
      </c>
      <c r="F29" s="11" t="str">
        <f t="shared" si="21"/>
        <v>WEMC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19">
        <v>0</v>
      </c>
      <c r="N29" s="19">
        <v>0</v>
      </c>
      <c r="O29" s="37">
        <f t="shared" si="22"/>
        <v>0</v>
      </c>
      <c r="P29" s="37">
        <f t="shared" si="23"/>
        <v>0</v>
      </c>
      <c r="S29" s="11" t="str">
        <f t="shared" si="24"/>
        <v>WEMC</v>
      </c>
      <c r="T29" s="19"/>
      <c r="U29" s="19"/>
      <c r="V29" s="19"/>
      <c r="W29" s="19"/>
      <c r="X29" s="19"/>
      <c r="Y29" s="19"/>
      <c r="Z29" s="19"/>
      <c r="AA29" s="19"/>
      <c r="AB29" s="37">
        <f t="shared" si="25"/>
        <v>0</v>
      </c>
      <c r="AC29" s="37">
        <f t="shared" si="26"/>
        <v>0</v>
      </c>
      <c r="AD29" s="91" t="e">
        <f t="shared" si="27"/>
        <v>#DIV/0!</v>
      </c>
      <c r="AE29" s="20" t="e">
        <f t="shared" si="28"/>
        <v>#DIV/0!</v>
      </c>
    </row>
    <row r="30" spans="1:31" x14ac:dyDescent="0.25">
      <c r="B30" s="53" t="s">
        <v>35</v>
      </c>
      <c r="C30" t="s">
        <v>52</v>
      </c>
      <c r="D30" s="101">
        <v>150000</v>
      </c>
      <c r="F30" s="11" t="str">
        <f t="shared" si="21"/>
        <v>SADC CSC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>
        <v>0</v>
      </c>
      <c r="M30" s="19">
        <v>0</v>
      </c>
      <c r="N30" s="19">
        <v>0</v>
      </c>
      <c r="O30" s="37">
        <f t="shared" si="22"/>
        <v>0</v>
      </c>
      <c r="P30" s="37">
        <f t="shared" si="23"/>
        <v>0</v>
      </c>
      <c r="S30" s="11" t="str">
        <f t="shared" si="24"/>
        <v>SADC CSC</v>
      </c>
      <c r="T30" s="19"/>
      <c r="U30" s="19"/>
      <c r="V30" s="19"/>
      <c r="W30" s="19"/>
      <c r="X30" s="19"/>
      <c r="Y30" s="19"/>
      <c r="Z30" s="19"/>
      <c r="AA30" s="19"/>
      <c r="AB30" s="37">
        <f t="shared" si="25"/>
        <v>0</v>
      </c>
      <c r="AC30" s="37">
        <f t="shared" si="26"/>
        <v>0</v>
      </c>
      <c r="AD30" s="91" t="e">
        <f t="shared" si="27"/>
        <v>#DIV/0!</v>
      </c>
      <c r="AE30" s="20" t="e">
        <f t="shared" si="28"/>
        <v>#DIV/0!</v>
      </c>
    </row>
    <row r="31" spans="1:31" x14ac:dyDescent="0.25">
      <c r="B31" s="53" t="s">
        <v>33</v>
      </c>
      <c r="C31" t="s">
        <v>53</v>
      </c>
      <c r="D31" s="101">
        <v>500000</v>
      </c>
      <c r="F31" s="11" t="str">
        <f t="shared" si="21"/>
        <v>EDF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37">
        <f t="shared" si="22"/>
        <v>0</v>
      </c>
      <c r="P31" s="37">
        <f t="shared" si="23"/>
        <v>0</v>
      </c>
      <c r="S31" s="11" t="str">
        <f t="shared" si="24"/>
        <v>EDF</v>
      </c>
      <c r="T31" s="19"/>
      <c r="U31" s="19"/>
      <c r="V31" s="19"/>
      <c r="W31" s="19"/>
      <c r="X31" s="19"/>
      <c r="Y31" s="19"/>
      <c r="Z31" s="19"/>
      <c r="AA31" s="19"/>
      <c r="AB31" s="37">
        <f t="shared" si="25"/>
        <v>0</v>
      </c>
      <c r="AC31" s="37">
        <f t="shared" si="26"/>
        <v>0</v>
      </c>
      <c r="AD31" s="91" t="e">
        <f t="shared" si="27"/>
        <v>#DIV/0!</v>
      </c>
      <c r="AE31" s="20" t="e">
        <f t="shared" si="28"/>
        <v>#DIV/0!</v>
      </c>
    </row>
    <row r="32" spans="1:31" x14ac:dyDescent="0.25">
      <c r="B32" s="53" t="s">
        <v>54</v>
      </c>
      <c r="D32" s="101">
        <v>53000</v>
      </c>
      <c r="F32" s="11" t="str">
        <f t="shared" si="21"/>
        <v xml:space="preserve">ACMAD 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>
        <v>0</v>
      </c>
      <c r="M32" s="19">
        <v>0</v>
      </c>
      <c r="N32" s="19">
        <v>0</v>
      </c>
      <c r="O32" s="37">
        <f t="shared" si="22"/>
        <v>0</v>
      </c>
      <c r="P32" s="37">
        <f t="shared" si="23"/>
        <v>0</v>
      </c>
      <c r="S32" s="11" t="str">
        <f t="shared" si="24"/>
        <v xml:space="preserve">ACMAD </v>
      </c>
      <c r="T32" s="19"/>
      <c r="U32" s="19"/>
      <c r="V32" s="19"/>
      <c r="W32" s="19"/>
      <c r="X32" s="19"/>
      <c r="Y32" s="19"/>
      <c r="Z32" s="19"/>
      <c r="AA32" s="19"/>
      <c r="AB32" s="37">
        <f t="shared" si="25"/>
        <v>0</v>
      </c>
      <c r="AC32" s="37">
        <f t="shared" si="26"/>
        <v>0</v>
      </c>
      <c r="AD32" s="91" t="e">
        <f t="shared" si="27"/>
        <v>#DIV/0!</v>
      </c>
      <c r="AE32" s="20" t="e">
        <f t="shared" si="28"/>
        <v>#DIV/0!</v>
      </c>
    </row>
    <row r="33" spans="2:31" x14ac:dyDescent="0.25">
      <c r="B33" s="53" t="s">
        <v>55</v>
      </c>
      <c r="C33" t="s">
        <v>56</v>
      </c>
      <c r="D33" s="102">
        <v>614167.18999999994</v>
      </c>
      <c r="F33" s="11" t="str">
        <f t="shared" si="21"/>
        <v>CSIR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>
        <v>0</v>
      </c>
      <c r="M33" s="19">
        <v>0</v>
      </c>
      <c r="N33" s="19">
        <v>0</v>
      </c>
      <c r="O33" s="37">
        <f t="shared" si="22"/>
        <v>0</v>
      </c>
      <c r="P33" s="37">
        <f t="shared" si="23"/>
        <v>0</v>
      </c>
      <c r="S33" s="11" t="str">
        <f t="shared" si="24"/>
        <v>CSIR</v>
      </c>
      <c r="T33" s="19"/>
      <c r="U33" s="19"/>
      <c r="V33" s="19"/>
      <c r="W33" s="20"/>
      <c r="X33" s="19"/>
      <c r="Y33" s="19"/>
      <c r="Z33" s="19"/>
      <c r="AA33" s="19"/>
      <c r="AB33" s="37">
        <f t="shared" si="25"/>
        <v>0</v>
      </c>
      <c r="AC33" s="37">
        <f t="shared" si="26"/>
        <v>0</v>
      </c>
      <c r="AD33" s="91" t="e">
        <f t="shared" si="27"/>
        <v>#DIV/0!</v>
      </c>
      <c r="AE33" s="20" t="e">
        <f t="shared" si="28"/>
        <v>#DIV/0!</v>
      </c>
    </row>
    <row r="34" spans="2:31" x14ac:dyDescent="0.25">
      <c r="B34" s="53" t="s">
        <v>19</v>
      </c>
      <c r="C34" t="s">
        <v>57</v>
      </c>
      <c r="D34" s="101">
        <v>880000</v>
      </c>
      <c r="F34" s="11" t="str">
        <f t="shared" si="21"/>
        <v>LGI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37">
        <f t="shared" si="22"/>
        <v>0</v>
      </c>
      <c r="P34" s="37">
        <f t="shared" si="23"/>
        <v>0</v>
      </c>
      <c r="S34" s="11" t="str">
        <f t="shared" si="24"/>
        <v>LGI</v>
      </c>
      <c r="T34" s="19"/>
      <c r="U34" s="19"/>
      <c r="V34" s="19"/>
      <c r="W34" s="19"/>
      <c r="X34" s="19"/>
      <c r="Y34" s="19"/>
      <c r="Z34" s="19"/>
      <c r="AA34" s="19"/>
      <c r="AB34" s="37">
        <f t="shared" si="25"/>
        <v>0</v>
      </c>
      <c r="AC34" s="37">
        <f t="shared" si="26"/>
        <v>0</v>
      </c>
      <c r="AD34" s="91" t="e">
        <f t="shared" si="27"/>
        <v>#DIV/0!</v>
      </c>
      <c r="AE34" s="20" t="e">
        <f t="shared" si="28"/>
        <v>#DIV/0!</v>
      </c>
    </row>
    <row r="35" spans="2:31" x14ac:dyDescent="0.25">
      <c r="B35" s="53" t="s">
        <v>26</v>
      </c>
      <c r="C35" t="s">
        <v>58</v>
      </c>
      <c r="F35" s="11" t="str">
        <f t="shared" si="21"/>
        <v>WITS University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0</v>
      </c>
      <c r="O35" s="37">
        <f t="shared" si="22"/>
        <v>0</v>
      </c>
      <c r="P35" s="37">
        <f t="shared" si="23"/>
        <v>0</v>
      </c>
      <c r="S35" s="11" t="str">
        <f t="shared" si="24"/>
        <v>WITS University</v>
      </c>
      <c r="T35" s="19"/>
      <c r="U35" s="19"/>
      <c r="V35" s="19"/>
      <c r="W35" s="19"/>
      <c r="X35" s="19"/>
      <c r="Y35" s="19"/>
      <c r="Z35" s="19"/>
      <c r="AA35" s="19"/>
      <c r="AB35" s="37">
        <f t="shared" si="25"/>
        <v>0</v>
      </c>
      <c r="AC35" s="37">
        <f t="shared" si="26"/>
        <v>0</v>
      </c>
      <c r="AD35" s="91" t="e">
        <f t="shared" si="27"/>
        <v>#DIV/0!</v>
      </c>
      <c r="AE35" s="20" t="e">
        <f t="shared" si="28"/>
        <v>#DIV/0!</v>
      </c>
    </row>
    <row r="36" spans="2:31" x14ac:dyDescent="0.25">
      <c r="B36" t="s">
        <v>59</v>
      </c>
      <c r="C36" t="s">
        <v>60</v>
      </c>
      <c r="F36" s="11" t="str">
        <f t="shared" si="21"/>
        <v>UCT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37">
        <f t="shared" si="22"/>
        <v>0</v>
      </c>
      <c r="P36" s="37">
        <f t="shared" si="23"/>
        <v>0</v>
      </c>
      <c r="S36" s="11" t="str">
        <f t="shared" si="24"/>
        <v>UCT</v>
      </c>
      <c r="T36" s="19"/>
      <c r="U36" s="19"/>
      <c r="V36" s="19"/>
      <c r="W36" s="19"/>
      <c r="X36" s="19"/>
      <c r="Y36" s="19"/>
      <c r="Z36" s="19"/>
      <c r="AA36" s="19"/>
      <c r="AB36" s="37">
        <f t="shared" si="25"/>
        <v>0</v>
      </c>
      <c r="AC36" s="37">
        <f t="shared" si="26"/>
        <v>0</v>
      </c>
      <c r="AD36" s="91" t="e">
        <f t="shared" si="27"/>
        <v>#DIV/0!</v>
      </c>
      <c r="AE36" s="20" t="e">
        <f t="shared" si="28"/>
        <v>#DIV/0!</v>
      </c>
    </row>
    <row r="37" spans="2:31" x14ac:dyDescent="0.25">
      <c r="F37" s="11" t="str">
        <f t="shared" si="21"/>
        <v>Amigo Climate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  <c r="O37" s="37">
        <f t="shared" si="22"/>
        <v>0</v>
      </c>
      <c r="P37" s="37">
        <f t="shared" si="23"/>
        <v>0</v>
      </c>
      <c r="S37" s="11" t="str">
        <f t="shared" si="24"/>
        <v>Amigo Climate</v>
      </c>
      <c r="T37" s="19"/>
      <c r="U37" s="19"/>
      <c r="V37" s="19">
        <v>0</v>
      </c>
      <c r="W37" s="19">
        <v>0</v>
      </c>
      <c r="X37" s="19">
        <v>0</v>
      </c>
      <c r="Y37" s="19"/>
      <c r="Z37" s="19"/>
      <c r="AA37" s="19"/>
      <c r="AB37" s="37">
        <f t="shared" si="25"/>
        <v>0</v>
      </c>
      <c r="AC37" s="37">
        <f t="shared" si="26"/>
        <v>0</v>
      </c>
      <c r="AD37" s="91" t="e">
        <f t="shared" si="27"/>
        <v>#DIV/0!</v>
      </c>
      <c r="AE37" s="20" t="s">
        <v>61</v>
      </c>
    </row>
    <row r="38" spans="2:31" x14ac:dyDescent="0.25">
      <c r="F38" s="11" t="str">
        <f t="shared" ref="F38:F44" si="29">B14</f>
        <v>MMS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19">
        <v>0</v>
      </c>
      <c r="N38" s="19">
        <v>0</v>
      </c>
      <c r="O38" s="37">
        <f t="shared" si="22"/>
        <v>0</v>
      </c>
      <c r="P38" s="37">
        <f t="shared" si="23"/>
        <v>0</v>
      </c>
      <c r="S38" s="11" t="str">
        <f t="shared" ref="S38:S45" si="30">B14</f>
        <v>MMS</v>
      </c>
      <c r="T38" s="19"/>
      <c r="U38" s="19"/>
      <c r="V38" s="19"/>
      <c r="W38" s="19"/>
      <c r="X38" s="19"/>
      <c r="Y38" s="19"/>
      <c r="Z38" s="19"/>
      <c r="AA38" s="19"/>
      <c r="AB38" s="37">
        <f t="shared" si="25"/>
        <v>0</v>
      </c>
      <c r="AC38" s="37">
        <f t="shared" si="26"/>
        <v>0</v>
      </c>
      <c r="AD38" s="91" t="e">
        <f t="shared" ref="AD38:AD45" si="31">AC38/AC14</f>
        <v>#DIV/0!</v>
      </c>
      <c r="AE38" s="20" t="e">
        <f t="shared" si="28"/>
        <v>#DIV/0!</v>
      </c>
    </row>
    <row r="39" spans="2:31" x14ac:dyDescent="0.25">
      <c r="F39" s="11" t="str">
        <f t="shared" si="29"/>
        <v>TMA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19">
        <v>0</v>
      </c>
      <c r="N39" s="19">
        <v>0</v>
      </c>
      <c r="O39" s="37">
        <f t="shared" si="22"/>
        <v>0</v>
      </c>
      <c r="P39" s="37">
        <f t="shared" si="23"/>
        <v>0</v>
      </c>
      <c r="S39" s="11" t="str">
        <f t="shared" si="30"/>
        <v>TMA</v>
      </c>
      <c r="T39" s="19"/>
      <c r="U39" s="19"/>
      <c r="V39" s="19"/>
      <c r="W39" s="19"/>
      <c r="X39" s="19"/>
      <c r="Y39" s="19"/>
      <c r="Z39" s="19"/>
      <c r="AA39" s="19"/>
      <c r="AB39" s="37">
        <f t="shared" si="25"/>
        <v>0</v>
      </c>
      <c r="AC39" s="37">
        <f t="shared" si="26"/>
        <v>0</v>
      </c>
      <c r="AD39" s="91" t="e">
        <f t="shared" si="31"/>
        <v>#DIV/0!</v>
      </c>
      <c r="AE39" s="20" t="e">
        <f t="shared" si="28"/>
        <v>#DIV/0!</v>
      </c>
    </row>
    <row r="40" spans="2:31" x14ac:dyDescent="0.25">
      <c r="F40" s="11" t="str">
        <f t="shared" si="29"/>
        <v>JRC-Ispra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37">
        <f t="shared" si="22"/>
        <v>0</v>
      </c>
      <c r="P40" s="37">
        <f t="shared" si="23"/>
        <v>0</v>
      </c>
      <c r="S40" s="11" t="str">
        <f t="shared" si="30"/>
        <v>JRC-Ispra</v>
      </c>
      <c r="T40" s="19"/>
      <c r="U40" s="19"/>
      <c r="V40" s="19"/>
      <c r="W40" s="19"/>
      <c r="X40" s="19"/>
      <c r="Y40" s="19"/>
      <c r="Z40" s="19"/>
      <c r="AA40" s="19"/>
      <c r="AB40" s="37">
        <f t="shared" si="25"/>
        <v>0</v>
      </c>
      <c r="AC40" s="37">
        <f t="shared" si="26"/>
        <v>0</v>
      </c>
      <c r="AD40" s="91" t="e">
        <f t="shared" si="31"/>
        <v>#DIV/0!</v>
      </c>
      <c r="AE40" s="20" t="e">
        <f t="shared" si="28"/>
        <v>#DIV/0!</v>
      </c>
    </row>
    <row r="41" spans="2:31" x14ac:dyDescent="0.25">
      <c r="F41" s="11" t="str">
        <f t="shared" si="29"/>
        <v>SSA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37">
        <f t="shared" si="22"/>
        <v>0</v>
      </c>
      <c r="P41" s="37">
        <f t="shared" si="23"/>
        <v>0</v>
      </c>
      <c r="S41" s="11" t="str">
        <f t="shared" si="30"/>
        <v>SSA</v>
      </c>
      <c r="T41" s="19"/>
      <c r="U41" s="19"/>
      <c r="V41" s="19"/>
      <c r="W41" s="19"/>
      <c r="X41" s="19"/>
      <c r="Y41" s="19"/>
      <c r="Z41" s="19"/>
      <c r="AA41" s="19"/>
      <c r="AB41" s="37">
        <f t="shared" si="25"/>
        <v>0</v>
      </c>
      <c r="AC41" s="37">
        <f t="shared" si="26"/>
        <v>0</v>
      </c>
      <c r="AD41" s="91" t="e">
        <f t="shared" si="31"/>
        <v>#DIV/0!</v>
      </c>
      <c r="AE41" s="20" t="e">
        <f t="shared" si="28"/>
        <v>#DIV/0!</v>
      </c>
    </row>
    <row r="42" spans="2:31" x14ac:dyDescent="0.25">
      <c r="F42" s="11" t="str">
        <f t="shared" si="29"/>
        <v>Plan Italia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0</v>
      </c>
      <c r="O42" s="37">
        <f t="shared" si="22"/>
        <v>0</v>
      </c>
      <c r="P42" s="37">
        <f t="shared" si="23"/>
        <v>0</v>
      </c>
      <c r="S42" s="11" t="str">
        <f t="shared" si="30"/>
        <v>Plan Italia</v>
      </c>
      <c r="T42" s="19"/>
      <c r="U42" s="19"/>
      <c r="V42" s="19"/>
      <c r="W42" s="19"/>
      <c r="X42" s="19"/>
      <c r="Y42" s="19"/>
      <c r="Z42" s="19"/>
      <c r="AA42" s="19"/>
      <c r="AB42" s="37">
        <f t="shared" si="25"/>
        <v>0</v>
      </c>
      <c r="AC42" s="37">
        <f t="shared" si="26"/>
        <v>0</v>
      </c>
      <c r="AD42" s="91" t="e">
        <f t="shared" si="31"/>
        <v>#DIV/0!</v>
      </c>
      <c r="AE42" s="20" t="e">
        <f t="shared" si="28"/>
        <v>#DIV/0!</v>
      </c>
    </row>
    <row r="43" spans="2:31" x14ac:dyDescent="0.25">
      <c r="F43" s="11" t="str">
        <f t="shared" si="29"/>
        <v>COWI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>
        <v>0</v>
      </c>
      <c r="M43" s="19">
        <v>0</v>
      </c>
      <c r="N43" s="19">
        <v>0</v>
      </c>
      <c r="O43" s="37">
        <f t="shared" si="22"/>
        <v>0</v>
      </c>
      <c r="P43" s="37">
        <f t="shared" si="23"/>
        <v>0</v>
      </c>
      <c r="S43" s="11" t="str">
        <f t="shared" si="30"/>
        <v>COWI</v>
      </c>
      <c r="T43" s="19"/>
      <c r="U43" s="19"/>
      <c r="V43" s="19"/>
      <c r="W43" s="19"/>
      <c r="X43" s="19"/>
      <c r="Y43" s="19"/>
      <c r="Z43" s="19"/>
      <c r="AA43" s="19"/>
      <c r="AB43" s="37">
        <f t="shared" si="25"/>
        <v>0</v>
      </c>
      <c r="AC43" s="37">
        <f t="shared" si="26"/>
        <v>0</v>
      </c>
      <c r="AD43" s="91" t="e">
        <f t="shared" si="31"/>
        <v>#DIV/0!</v>
      </c>
      <c r="AE43" s="20" t="e">
        <f t="shared" si="28"/>
        <v>#DIV/0!</v>
      </c>
    </row>
    <row r="44" spans="2:31" x14ac:dyDescent="0.25">
      <c r="F44" s="11" t="str">
        <f t="shared" si="29"/>
        <v>DCCMS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>
        <v>0</v>
      </c>
      <c r="M44" s="19">
        <v>0</v>
      </c>
      <c r="N44" s="19">
        <v>0</v>
      </c>
      <c r="O44" s="37">
        <f t="shared" si="22"/>
        <v>0</v>
      </c>
      <c r="P44" s="37">
        <f t="shared" si="23"/>
        <v>0</v>
      </c>
      <c r="S44" s="11" t="str">
        <f t="shared" si="30"/>
        <v>DCCMS</v>
      </c>
      <c r="T44" s="19"/>
      <c r="U44" s="19"/>
      <c r="V44" s="19"/>
      <c r="W44" s="19"/>
      <c r="X44" s="19"/>
      <c r="Y44" s="19"/>
      <c r="Z44" s="19"/>
      <c r="AA44" s="19"/>
      <c r="AB44" s="37">
        <f t="shared" si="25"/>
        <v>0</v>
      </c>
      <c r="AC44" s="37">
        <f t="shared" si="26"/>
        <v>0</v>
      </c>
      <c r="AD44" s="91" t="e">
        <f t="shared" si="31"/>
        <v>#DIV/0!</v>
      </c>
      <c r="AE44" s="20" t="e">
        <f t="shared" si="28"/>
        <v>#DIV/0!</v>
      </c>
    </row>
    <row r="45" spans="2:31" x14ac:dyDescent="0.25">
      <c r="F45" s="11" t="str">
        <f t="shared" ref="F45" si="32">B21</f>
        <v>Landbank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  <c r="N45" s="19">
        <v>0</v>
      </c>
      <c r="O45" s="37">
        <f t="shared" si="22"/>
        <v>0</v>
      </c>
      <c r="P45" s="37">
        <f t="shared" si="23"/>
        <v>0</v>
      </c>
      <c r="S45" s="11" t="str">
        <f t="shared" si="30"/>
        <v>Landbank</v>
      </c>
      <c r="T45" s="19"/>
      <c r="U45" s="19"/>
      <c r="V45" s="19"/>
      <c r="W45" s="19"/>
      <c r="X45" s="19"/>
      <c r="Y45" s="19"/>
      <c r="Z45" s="19"/>
      <c r="AA45" s="19"/>
      <c r="AB45" s="37">
        <f t="shared" si="25"/>
        <v>0</v>
      </c>
      <c r="AC45" s="37">
        <f t="shared" si="26"/>
        <v>0</v>
      </c>
      <c r="AD45" s="91" t="e">
        <f t="shared" si="31"/>
        <v>#DIV/0!</v>
      </c>
      <c r="AE45" s="20" t="e">
        <f t="shared" si="28"/>
        <v>#DIV/0!</v>
      </c>
    </row>
    <row r="46" spans="2:31" s="27" customFormat="1" ht="21" x14ac:dyDescent="0.25">
      <c r="E46"/>
      <c r="F46" s="41" t="s">
        <v>13</v>
      </c>
      <c r="G46" s="37">
        <f t="shared" ref="G46:P46" si="33">SUM(G26:G45)</f>
        <v>0</v>
      </c>
      <c r="H46" s="37">
        <f t="shared" si="33"/>
        <v>0</v>
      </c>
      <c r="I46" s="37">
        <f t="shared" si="33"/>
        <v>0</v>
      </c>
      <c r="J46" s="37">
        <f t="shared" si="33"/>
        <v>0</v>
      </c>
      <c r="K46" s="37">
        <f t="shared" si="33"/>
        <v>0</v>
      </c>
      <c r="L46" s="37">
        <f t="shared" si="33"/>
        <v>0</v>
      </c>
      <c r="M46" s="37">
        <f t="shared" si="33"/>
        <v>0</v>
      </c>
      <c r="N46" s="37">
        <f t="shared" si="33"/>
        <v>0</v>
      </c>
      <c r="O46" s="37">
        <f t="shared" si="22"/>
        <v>0</v>
      </c>
      <c r="P46" s="22">
        <f t="shared" si="33"/>
        <v>0</v>
      </c>
      <c r="Q46" s="28"/>
      <c r="S46" s="41" t="s">
        <v>62</v>
      </c>
      <c r="T46" s="37">
        <f>SUM(T26:T45)</f>
        <v>0</v>
      </c>
      <c r="U46" s="37">
        <f t="shared" ref="U46:AC46" si="34">SUM(U26:U45)</f>
        <v>0</v>
      </c>
      <c r="V46" s="37">
        <f t="shared" si="34"/>
        <v>0</v>
      </c>
      <c r="W46" s="37">
        <f t="shared" si="34"/>
        <v>0</v>
      </c>
      <c r="X46" s="37">
        <f t="shared" si="34"/>
        <v>0</v>
      </c>
      <c r="Y46" s="37">
        <f t="shared" si="34"/>
        <v>0</v>
      </c>
      <c r="Z46" s="37">
        <f t="shared" si="34"/>
        <v>0</v>
      </c>
      <c r="AA46" s="37">
        <f>SUM(AA26:AA45)</f>
        <v>65000</v>
      </c>
      <c r="AB46" s="21">
        <f t="shared" si="34"/>
        <v>65000</v>
      </c>
      <c r="AC46" s="21">
        <f t="shared" si="34"/>
        <v>65000</v>
      </c>
      <c r="AD46" s="95">
        <f>AC46/AC94</f>
        <v>7.3863636363636367E-2</v>
      </c>
    </row>
    <row r="47" spans="2:31" s="27" customFormat="1" x14ac:dyDescent="0.25">
      <c r="E47"/>
      <c r="F47" s="41" t="s">
        <v>63</v>
      </c>
      <c r="G47" s="33" t="e">
        <f t="shared" ref="G47:N47" si="35">G46/$O$46</f>
        <v>#DIV/0!</v>
      </c>
      <c r="H47" s="33" t="e">
        <f t="shared" si="35"/>
        <v>#DIV/0!</v>
      </c>
      <c r="I47" s="33" t="e">
        <f t="shared" si="35"/>
        <v>#DIV/0!</v>
      </c>
      <c r="J47" s="33" t="e">
        <f t="shared" si="35"/>
        <v>#DIV/0!</v>
      </c>
      <c r="K47" s="33" t="e">
        <f t="shared" si="35"/>
        <v>#DIV/0!</v>
      </c>
      <c r="L47" s="33" t="e">
        <f t="shared" si="35"/>
        <v>#DIV/0!</v>
      </c>
      <c r="M47" s="33" t="e">
        <f t="shared" si="35"/>
        <v>#DIV/0!</v>
      </c>
      <c r="N47" s="33" t="e">
        <f t="shared" si="35"/>
        <v>#DIV/0!</v>
      </c>
      <c r="Q47" s="28"/>
      <c r="S47" s="41" t="s">
        <v>40</v>
      </c>
      <c r="T47" s="33">
        <f t="shared" ref="T47:AA47" si="36">T46/$AB$46</f>
        <v>0</v>
      </c>
      <c r="U47" s="33">
        <f t="shared" si="36"/>
        <v>0</v>
      </c>
      <c r="V47" s="33">
        <f t="shared" si="36"/>
        <v>0</v>
      </c>
      <c r="W47" s="33">
        <f t="shared" si="36"/>
        <v>0</v>
      </c>
      <c r="X47" s="33">
        <f t="shared" si="36"/>
        <v>0</v>
      </c>
      <c r="Y47" s="33">
        <f t="shared" si="36"/>
        <v>0</v>
      </c>
      <c r="Z47" s="33">
        <f t="shared" si="36"/>
        <v>0</v>
      </c>
      <c r="AA47" s="33">
        <f t="shared" si="36"/>
        <v>1</v>
      </c>
      <c r="AD47" s="28"/>
    </row>
    <row r="49" spans="6:31" ht="15.75" x14ac:dyDescent="0.25">
      <c r="F49" s="9" t="s">
        <v>64</v>
      </c>
      <c r="G49" s="9" t="s">
        <v>5</v>
      </c>
      <c r="H49" s="9" t="s">
        <v>6</v>
      </c>
      <c r="I49" s="9" t="s">
        <v>7</v>
      </c>
      <c r="J49" s="9" t="s">
        <v>8</v>
      </c>
      <c r="K49" s="9" t="s">
        <v>9</v>
      </c>
      <c r="L49" s="9" t="s">
        <v>10</v>
      </c>
      <c r="M49" s="9" t="s">
        <v>11</v>
      </c>
      <c r="N49" s="9" t="s">
        <v>12</v>
      </c>
      <c r="O49" s="44" t="s">
        <v>13</v>
      </c>
      <c r="P49" s="44" t="s">
        <v>17</v>
      </c>
      <c r="S49" s="9" t="s">
        <v>65</v>
      </c>
      <c r="T49" s="9" t="s">
        <v>5</v>
      </c>
      <c r="U49" s="9" t="s">
        <v>6</v>
      </c>
      <c r="V49" s="9" t="s">
        <v>7</v>
      </c>
      <c r="W49" s="9" t="s">
        <v>8</v>
      </c>
      <c r="X49" s="9" t="s">
        <v>9</v>
      </c>
      <c r="Y49" s="9" t="s">
        <v>10</v>
      </c>
      <c r="Z49" s="9" t="s">
        <v>11</v>
      </c>
      <c r="AA49" s="9" t="s">
        <v>12</v>
      </c>
      <c r="AB49" s="9" t="s">
        <v>13</v>
      </c>
      <c r="AC49" s="9" t="s">
        <v>17</v>
      </c>
      <c r="AD49" s="9" t="s">
        <v>14</v>
      </c>
    </row>
    <row r="50" spans="6:31" x14ac:dyDescent="0.25">
      <c r="F50" s="12" t="str">
        <f t="shared" ref="F50:F61" si="37">B2</f>
        <v>WMO</v>
      </c>
      <c r="G50" s="19">
        <f t="shared" ref="G50:N50" si="38">((T2)*0.25)+((T26)*0.25)</f>
        <v>0</v>
      </c>
      <c r="H50" s="19">
        <f t="shared" si="38"/>
        <v>0</v>
      </c>
      <c r="I50" s="19">
        <f t="shared" si="38"/>
        <v>0</v>
      </c>
      <c r="J50" s="19">
        <f t="shared" si="38"/>
        <v>0</v>
      </c>
      <c r="K50" s="19">
        <f t="shared" si="38"/>
        <v>0</v>
      </c>
      <c r="L50" s="19">
        <f t="shared" si="38"/>
        <v>0</v>
      </c>
      <c r="M50" s="19">
        <f t="shared" si="38"/>
        <v>0</v>
      </c>
      <c r="N50" s="19">
        <f t="shared" si="38"/>
        <v>0</v>
      </c>
      <c r="O50" s="37">
        <f t="shared" ref="O50:O69" si="39">SUM(G50:N50)</f>
        <v>0</v>
      </c>
      <c r="P50" s="37">
        <f t="shared" ref="P50:P69" si="40">O50*D2</f>
        <v>0</v>
      </c>
      <c r="S50" s="12" t="str">
        <f t="shared" ref="S50:S61" si="41">B2</f>
        <v>WMO</v>
      </c>
      <c r="T50" s="19">
        <f t="shared" ref="T50:T69" si="42">T2+T26+G26</f>
        <v>0</v>
      </c>
      <c r="U50" s="19">
        <f t="shared" ref="U50:U69" si="43">U2+U26+H26</f>
        <v>0</v>
      </c>
      <c r="V50" s="19">
        <f t="shared" ref="V50:V69" si="44">V2+V26+I26</f>
        <v>0</v>
      </c>
      <c r="W50" s="19">
        <f t="shared" ref="W50:W69" si="45">W2+W26+J26</f>
        <v>0</v>
      </c>
      <c r="X50" s="19">
        <f t="shared" ref="X50:X69" si="46">X2+X26+K26</f>
        <v>0</v>
      </c>
      <c r="Y50" s="19">
        <f t="shared" ref="Y50:Y69" si="47">Y2+Y26+L26</f>
        <v>0</v>
      </c>
      <c r="Z50" s="19">
        <f t="shared" ref="Z50:Z69" si="48">Z2+Z26+M26</f>
        <v>0</v>
      </c>
      <c r="AA50" s="19">
        <f t="shared" ref="AA50:AA69" si="49">AA2+AA26+N26</f>
        <v>0</v>
      </c>
      <c r="AB50" s="19">
        <f t="shared" ref="AB50:AB69" si="50">AB2+AB26+O26</f>
        <v>0</v>
      </c>
      <c r="AC50" s="19">
        <f t="shared" ref="AC50:AC69" si="51">AB50*D2</f>
        <v>0</v>
      </c>
      <c r="AD50" s="39">
        <f t="shared" ref="AD50:AD61" si="52">AB50/$AB$70</f>
        <v>0</v>
      </c>
      <c r="AE50" t="str">
        <f>IF(AC50&gt;=325000, "CFS", "")</f>
        <v/>
      </c>
    </row>
    <row r="51" spans="6:31" x14ac:dyDescent="0.25">
      <c r="F51" s="12" t="str">
        <f t="shared" si="37"/>
        <v>BSC</v>
      </c>
      <c r="G51" s="19">
        <f t="shared" ref="G51:G61" si="53">((T3)*0.25)+((T27)*0.25)</f>
        <v>31500</v>
      </c>
      <c r="H51" s="19">
        <f t="shared" ref="H51:H61" si="54">((U3)*0.25)+((U27)*0.25)</f>
        <v>11250</v>
      </c>
      <c r="I51" s="19">
        <f t="shared" ref="I51:I61" si="55">((V3)*0.25)+((V27)*0.25)</f>
        <v>0</v>
      </c>
      <c r="J51" s="19">
        <f t="shared" ref="J51:J61" si="56">((W3)*0.25)+((W27)*0.25)</f>
        <v>29250</v>
      </c>
      <c r="K51" s="19">
        <f t="shared" ref="K51:K61" si="57">((X3)*0.25)+((X27)*0.25)</f>
        <v>65250</v>
      </c>
      <c r="L51" s="19">
        <f t="shared" ref="L51:L61" si="58">((Y3)*0.25)+((Y27)*0.25)</f>
        <v>20250</v>
      </c>
      <c r="M51" s="19">
        <f t="shared" ref="M51:N61" si="59">((Z3)*0.25)+((Z27)*0.25)</f>
        <v>0</v>
      </c>
      <c r="N51" s="19">
        <f t="shared" si="59"/>
        <v>18500</v>
      </c>
      <c r="O51" s="37">
        <f t="shared" si="39"/>
        <v>176000</v>
      </c>
      <c r="P51" s="37">
        <f t="shared" si="40"/>
        <v>176000</v>
      </c>
      <c r="S51" s="12" t="str">
        <f t="shared" si="41"/>
        <v>BSC</v>
      </c>
      <c r="T51" s="19">
        <f t="shared" si="42"/>
        <v>126000</v>
      </c>
      <c r="U51" s="19">
        <f t="shared" si="43"/>
        <v>45000</v>
      </c>
      <c r="V51" s="19">
        <f t="shared" si="44"/>
        <v>0</v>
      </c>
      <c r="W51" s="19">
        <f t="shared" si="45"/>
        <v>117000</v>
      </c>
      <c r="X51" s="19">
        <f t="shared" si="46"/>
        <v>261000</v>
      </c>
      <c r="Y51" s="19">
        <f t="shared" si="47"/>
        <v>81000</v>
      </c>
      <c r="Z51" s="19">
        <f t="shared" si="48"/>
        <v>0</v>
      </c>
      <c r="AA51" s="19">
        <f t="shared" si="49"/>
        <v>74000</v>
      </c>
      <c r="AB51" s="19">
        <f t="shared" si="50"/>
        <v>704000</v>
      </c>
      <c r="AC51" s="19">
        <f t="shared" si="51"/>
        <v>704000</v>
      </c>
      <c r="AD51" s="39">
        <f t="shared" si="52"/>
        <v>1</v>
      </c>
      <c r="AE51" t="str">
        <f t="shared" ref="AE51:AE69" si="60">IF(AC51&gt;=325000, "CFS", "")</f>
        <v>CFS</v>
      </c>
    </row>
    <row r="52" spans="6:31" x14ac:dyDescent="0.25">
      <c r="F52" s="12" t="str">
        <f t="shared" si="37"/>
        <v>MettOffice</v>
      </c>
      <c r="G52" s="19">
        <f t="shared" si="53"/>
        <v>0</v>
      </c>
      <c r="H52" s="19">
        <f t="shared" si="54"/>
        <v>0</v>
      </c>
      <c r="I52" s="19">
        <f t="shared" si="55"/>
        <v>0</v>
      </c>
      <c r="J52" s="19">
        <f t="shared" si="56"/>
        <v>0</v>
      </c>
      <c r="K52" s="19">
        <f t="shared" si="57"/>
        <v>0</v>
      </c>
      <c r="L52" s="19">
        <f t="shared" si="58"/>
        <v>0</v>
      </c>
      <c r="M52" s="19">
        <f t="shared" si="59"/>
        <v>0</v>
      </c>
      <c r="N52" s="19">
        <f t="shared" ref="N52:N61" si="61">((AA4)*0.25)+((AA28)*0.25)</f>
        <v>0</v>
      </c>
      <c r="O52" s="37">
        <f t="shared" si="39"/>
        <v>0</v>
      </c>
      <c r="P52" s="37">
        <f t="shared" si="40"/>
        <v>0</v>
      </c>
      <c r="S52" s="12" t="str">
        <f t="shared" si="41"/>
        <v>MettOffice</v>
      </c>
      <c r="T52" s="19">
        <f t="shared" si="42"/>
        <v>0</v>
      </c>
      <c r="U52" s="19">
        <f t="shared" si="43"/>
        <v>0</v>
      </c>
      <c r="V52" s="19">
        <f t="shared" si="44"/>
        <v>0</v>
      </c>
      <c r="W52" s="19">
        <f t="shared" si="45"/>
        <v>0</v>
      </c>
      <c r="X52" s="19">
        <f t="shared" si="46"/>
        <v>0</v>
      </c>
      <c r="Y52" s="19">
        <f t="shared" si="47"/>
        <v>0</v>
      </c>
      <c r="Z52" s="19">
        <f t="shared" si="48"/>
        <v>0</v>
      </c>
      <c r="AA52" s="19">
        <f t="shared" si="49"/>
        <v>0</v>
      </c>
      <c r="AB52" s="19">
        <f t="shared" si="50"/>
        <v>0</v>
      </c>
      <c r="AC52" s="19">
        <f t="shared" si="51"/>
        <v>0</v>
      </c>
      <c r="AD52" s="39">
        <f t="shared" si="52"/>
        <v>0</v>
      </c>
      <c r="AE52" t="str">
        <f t="shared" si="60"/>
        <v/>
      </c>
    </row>
    <row r="53" spans="6:31" x14ac:dyDescent="0.25">
      <c r="F53" s="12" t="str">
        <f t="shared" si="37"/>
        <v>WEMC</v>
      </c>
      <c r="G53" s="19">
        <f t="shared" si="53"/>
        <v>0</v>
      </c>
      <c r="H53" s="19">
        <f t="shared" si="54"/>
        <v>0</v>
      </c>
      <c r="I53" s="19">
        <f t="shared" si="55"/>
        <v>0</v>
      </c>
      <c r="J53" s="19">
        <f t="shared" si="56"/>
        <v>0</v>
      </c>
      <c r="K53" s="19">
        <f t="shared" si="57"/>
        <v>0</v>
      </c>
      <c r="L53" s="19">
        <f t="shared" si="58"/>
        <v>0</v>
      </c>
      <c r="M53" s="19">
        <f t="shared" si="59"/>
        <v>0</v>
      </c>
      <c r="N53" s="19">
        <f t="shared" si="61"/>
        <v>0</v>
      </c>
      <c r="O53" s="37">
        <f t="shared" si="39"/>
        <v>0</v>
      </c>
      <c r="P53" s="37">
        <f t="shared" si="40"/>
        <v>0</v>
      </c>
      <c r="S53" s="12" t="str">
        <f t="shared" si="41"/>
        <v>WEMC</v>
      </c>
      <c r="T53" s="19">
        <f t="shared" si="42"/>
        <v>0</v>
      </c>
      <c r="U53" s="19">
        <f t="shared" si="43"/>
        <v>0</v>
      </c>
      <c r="V53" s="19">
        <f t="shared" si="44"/>
        <v>0</v>
      </c>
      <c r="W53" s="19">
        <f t="shared" si="45"/>
        <v>0</v>
      </c>
      <c r="X53" s="19">
        <f t="shared" si="46"/>
        <v>0</v>
      </c>
      <c r="Y53" s="19">
        <f t="shared" si="47"/>
        <v>0</v>
      </c>
      <c r="Z53" s="19">
        <f t="shared" si="48"/>
        <v>0</v>
      </c>
      <c r="AA53" s="19">
        <f t="shared" si="49"/>
        <v>0</v>
      </c>
      <c r="AB53" s="19">
        <f t="shared" si="50"/>
        <v>0</v>
      </c>
      <c r="AC53" s="19">
        <f t="shared" si="51"/>
        <v>0</v>
      </c>
      <c r="AD53" s="39">
        <f t="shared" si="52"/>
        <v>0</v>
      </c>
      <c r="AE53" t="str">
        <f t="shared" si="60"/>
        <v/>
      </c>
    </row>
    <row r="54" spans="6:31" x14ac:dyDescent="0.25">
      <c r="F54" s="12" t="str">
        <f t="shared" si="37"/>
        <v>SADC CSC</v>
      </c>
      <c r="G54" s="19">
        <f t="shared" si="53"/>
        <v>0</v>
      </c>
      <c r="H54" s="19">
        <f t="shared" si="54"/>
        <v>0</v>
      </c>
      <c r="I54" s="19">
        <f t="shared" si="55"/>
        <v>0</v>
      </c>
      <c r="J54" s="19">
        <f t="shared" si="56"/>
        <v>0</v>
      </c>
      <c r="K54" s="19">
        <f t="shared" si="57"/>
        <v>0</v>
      </c>
      <c r="L54" s="19">
        <f t="shared" si="58"/>
        <v>0</v>
      </c>
      <c r="M54" s="19">
        <f t="shared" si="59"/>
        <v>0</v>
      </c>
      <c r="N54" s="19">
        <f t="shared" si="61"/>
        <v>0</v>
      </c>
      <c r="O54" s="37">
        <f t="shared" si="39"/>
        <v>0</v>
      </c>
      <c r="P54" s="37">
        <f t="shared" si="40"/>
        <v>0</v>
      </c>
      <c r="S54" s="12" t="str">
        <f t="shared" si="41"/>
        <v>SADC CSC</v>
      </c>
      <c r="T54" s="19">
        <f t="shared" si="42"/>
        <v>0</v>
      </c>
      <c r="U54" s="19">
        <f t="shared" si="43"/>
        <v>0</v>
      </c>
      <c r="V54" s="19">
        <f t="shared" si="44"/>
        <v>0</v>
      </c>
      <c r="W54" s="19">
        <f t="shared" si="45"/>
        <v>0</v>
      </c>
      <c r="X54" s="19">
        <f t="shared" si="46"/>
        <v>0</v>
      </c>
      <c r="Y54" s="19">
        <f t="shared" si="47"/>
        <v>0</v>
      </c>
      <c r="Z54" s="19">
        <f t="shared" si="48"/>
        <v>0</v>
      </c>
      <c r="AA54" s="19">
        <f t="shared" si="49"/>
        <v>0</v>
      </c>
      <c r="AB54" s="19">
        <f t="shared" si="50"/>
        <v>0</v>
      </c>
      <c r="AC54" s="19">
        <f t="shared" si="51"/>
        <v>0</v>
      </c>
      <c r="AD54" s="39">
        <f t="shared" si="52"/>
        <v>0</v>
      </c>
      <c r="AE54" t="str">
        <f t="shared" si="60"/>
        <v/>
      </c>
    </row>
    <row r="55" spans="6:31" x14ac:dyDescent="0.25">
      <c r="F55" s="12" t="str">
        <f t="shared" si="37"/>
        <v>EDF</v>
      </c>
      <c r="G55" s="19">
        <f t="shared" si="53"/>
        <v>0</v>
      </c>
      <c r="H55" s="19">
        <f t="shared" si="54"/>
        <v>0</v>
      </c>
      <c r="I55" s="19">
        <f t="shared" si="55"/>
        <v>0</v>
      </c>
      <c r="J55" s="19">
        <f t="shared" si="56"/>
        <v>0</v>
      </c>
      <c r="K55" s="19">
        <f t="shared" si="57"/>
        <v>0</v>
      </c>
      <c r="L55" s="19">
        <f t="shared" si="58"/>
        <v>0</v>
      </c>
      <c r="M55" s="19">
        <f t="shared" si="59"/>
        <v>0</v>
      </c>
      <c r="N55" s="19">
        <f t="shared" si="61"/>
        <v>0</v>
      </c>
      <c r="O55" s="37">
        <f t="shared" si="39"/>
        <v>0</v>
      </c>
      <c r="P55" s="37">
        <f t="shared" si="40"/>
        <v>0</v>
      </c>
      <c r="S55" s="12" t="str">
        <f t="shared" si="41"/>
        <v>EDF</v>
      </c>
      <c r="T55" s="19">
        <f t="shared" si="42"/>
        <v>0</v>
      </c>
      <c r="U55" s="19">
        <f t="shared" si="43"/>
        <v>0</v>
      </c>
      <c r="V55" s="19">
        <f t="shared" si="44"/>
        <v>0</v>
      </c>
      <c r="W55" s="19">
        <f t="shared" si="45"/>
        <v>0</v>
      </c>
      <c r="X55" s="19">
        <f t="shared" si="46"/>
        <v>0</v>
      </c>
      <c r="Y55" s="19">
        <f t="shared" si="47"/>
        <v>0</v>
      </c>
      <c r="Z55" s="19">
        <f t="shared" si="48"/>
        <v>0</v>
      </c>
      <c r="AA55" s="19">
        <f t="shared" si="49"/>
        <v>0</v>
      </c>
      <c r="AB55" s="19">
        <f t="shared" si="50"/>
        <v>0</v>
      </c>
      <c r="AC55" s="19">
        <f t="shared" si="51"/>
        <v>0</v>
      </c>
      <c r="AD55" s="39">
        <f t="shared" si="52"/>
        <v>0</v>
      </c>
      <c r="AE55" t="str">
        <f t="shared" si="60"/>
        <v/>
      </c>
    </row>
    <row r="56" spans="6:31" x14ac:dyDescent="0.25">
      <c r="F56" s="12" t="str">
        <f t="shared" si="37"/>
        <v xml:space="preserve">ACMAD </v>
      </c>
      <c r="G56" s="19">
        <f t="shared" si="53"/>
        <v>0</v>
      </c>
      <c r="H56" s="19">
        <f t="shared" si="54"/>
        <v>0</v>
      </c>
      <c r="I56" s="19">
        <f t="shared" si="55"/>
        <v>0</v>
      </c>
      <c r="J56" s="19">
        <f t="shared" si="56"/>
        <v>0</v>
      </c>
      <c r="K56" s="19">
        <f t="shared" si="57"/>
        <v>0</v>
      </c>
      <c r="L56" s="19">
        <f t="shared" si="58"/>
        <v>0</v>
      </c>
      <c r="M56" s="19">
        <f t="shared" si="59"/>
        <v>0</v>
      </c>
      <c r="N56" s="19">
        <f t="shared" si="61"/>
        <v>0</v>
      </c>
      <c r="O56" s="37">
        <f t="shared" si="39"/>
        <v>0</v>
      </c>
      <c r="P56" s="37">
        <f t="shared" si="40"/>
        <v>0</v>
      </c>
      <c r="S56" s="12" t="str">
        <f t="shared" si="41"/>
        <v xml:space="preserve">ACMAD </v>
      </c>
      <c r="T56" s="19">
        <f t="shared" si="42"/>
        <v>0</v>
      </c>
      <c r="U56" s="19">
        <f t="shared" si="43"/>
        <v>0</v>
      </c>
      <c r="V56" s="19">
        <f t="shared" si="44"/>
        <v>0</v>
      </c>
      <c r="W56" s="19">
        <f t="shared" si="45"/>
        <v>0</v>
      </c>
      <c r="X56" s="19">
        <f t="shared" si="46"/>
        <v>0</v>
      </c>
      <c r="Y56" s="19">
        <f t="shared" si="47"/>
        <v>0</v>
      </c>
      <c r="Z56" s="19">
        <f t="shared" si="48"/>
        <v>0</v>
      </c>
      <c r="AA56" s="19">
        <f t="shared" si="49"/>
        <v>0</v>
      </c>
      <c r="AB56" s="19">
        <f t="shared" si="50"/>
        <v>0</v>
      </c>
      <c r="AC56" s="19">
        <f t="shared" si="51"/>
        <v>0</v>
      </c>
      <c r="AD56" s="39">
        <f t="shared" si="52"/>
        <v>0</v>
      </c>
      <c r="AE56" t="str">
        <f t="shared" si="60"/>
        <v/>
      </c>
    </row>
    <row r="57" spans="6:31" x14ac:dyDescent="0.25">
      <c r="F57" s="12" t="str">
        <f t="shared" si="37"/>
        <v>CSIR</v>
      </c>
      <c r="G57" s="19">
        <f t="shared" si="53"/>
        <v>0</v>
      </c>
      <c r="H57" s="19">
        <f t="shared" si="54"/>
        <v>0</v>
      </c>
      <c r="I57" s="19">
        <f t="shared" si="55"/>
        <v>0</v>
      </c>
      <c r="J57" s="19">
        <f t="shared" si="56"/>
        <v>0</v>
      </c>
      <c r="K57" s="19">
        <f t="shared" si="57"/>
        <v>0</v>
      </c>
      <c r="L57" s="19">
        <f t="shared" si="58"/>
        <v>0</v>
      </c>
      <c r="M57" s="19">
        <f t="shared" si="59"/>
        <v>0</v>
      </c>
      <c r="N57" s="19">
        <f t="shared" si="61"/>
        <v>0</v>
      </c>
      <c r="O57" s="37">
        <f t="shared" si="39"/>
        <v>0</v>
      </c>
      <c r="P57" s="37">
        <f t="shared" si="40"/>
        <v>0</v>
      </c>
      <c r="S57" s="12" t="str">
        <f t="shared" si="41"/>
        <v>CSIR</v>
      </c>
      <c r="T57" s="19">
        <f t="shared" si="42"/>
        <v>0</v>
      </c>
      <c r="U57" s="19">
        <f t="shared" si="43"/>
        <v>0</v>
      </c>
      <c r="V57" s="19">
        <f t="shared" si="44"/>
        <v>0</v>
      </c>
      <c r="W57" s="19">
        <f t="shared" si="45"/>
        <v>0</v>
      </c>
      <c r="X57" s="19">
        <f t="shared" si="46"/>
        <v>0</v>
      </c>
      <c r="Y57" s="19">
        <f t="shared" si="47"/>
        <v>0</v>
      </c>
      <c r="Z57" s="19">
        <f t="shared" si="48"/>
        <v>0</v>
      </c>
      <c r="AA57" s="19">
        <f t="shared" si="49"/>
        <v>0</v>
      </c>
      <c r="AB57" s="19">
        <f t="shared" si="50"/>
        <v>0</v>
      </c>
      <c r="AC57" s="19">
        <f t="shared" si="51"/>
        <v>0</v>
      </c>
      <c r="AD57" s="39">
        <f t="shared" si="52"/>
        <v>0</v>
      </c>
      <c r="AE57" t="str">
        <f t="shared" si="60"/>
        <v/>
      </c>
    </row>
    <row r="58" spans="6:31" x14ac:dyDescent="0.25">
      <c r="F58" s="12" t="str">
        <f t="shared" si="37"/>
        <v>LGI</v>
      </c>
      <c r="G58" s="19">
        <f t="shared" si="53"/>
        <v>0</v>
      </c>
      <c r="H58" s="19">
        <f t="shared" si="54"/>
        <v>0</v>
      </c>
      <c r="I58" s="19">
        <f t="shared" si="55"/>
        <v>0</v>
      </c>
      <c r="J58" s="19">
        <f t="shared" si="56"/>
        <v>0</v>
      </c>
      <c r="K58" s="19">
        <f t="shared" si="57"/>
        <v>0</v>
      </c>
      <c r="L58" s="19">
        <f t="shared" si="58"/>
        <v>0</v>
      </c>
      <c r="M58" s="19">
        <f t="shared" si="59"/>
        <v>0</v>
      </c>
      <c r="N58" s="19">
        <f t="shared" si="61"/>
        <v>0</v>
      </c>
      <c r="O58" s="37">
        <f t="shared" si="39"/>
        <v>0</v>
      </c>
      <c r="P58" s="37">
        <f t="shared" si="40"/>
        <v>0</v>
      </c>
      <c r="S58" s="12" t="str">
        <f t="shared" si="41"/>
        <v>LGI</v>
      </c>
      <c r="T58" s="19">
        <f t="shared" si="42"/>
        <v>0</v>
      </c>
      <c r="U58" s="19">
        <f t="shared" si="43"/>
        <v>0</v>
      </c>
      <c r="V58" s="19">
        <f t="shared" si="44"/>
        <v>0</v>
      </c>
      <c r="W58" s="19">
        <f t="shared" si="45"/>
        <v>0</v>
      </c>
      <c r="X58" s="19">
        <f t="shared" si="46"/>
        <v>0</v>
      </c>
      <c r="Y58" s="19">
        <f t="shared" si="47"/>
        <v>0</v>
      </c>
      <c r="Z58" s="19">
        <f t="shared" si="48"/>
        <v>0</v>
      </c>
      <c r="AA58" s="19">
        <f t="shared" si="49"/>
        <v>0</v>
      </c>
      <c r="AB58" s="19">
        <f t="shared" si="50"/>
        <v>0</v>
      </c>
      <c r="AC58" s="19">
        <f t="shared" si="51"/>
        <v>0</v>
      </c>
      <c r="AD58" s="39">
        <f t="shared" si="52"/>
        <v>0</v>
      </c>
      <c r="AE58" t="str">
        <f t="shared" si="60"/>
        <v/>
      </c>
    </row>
    <row r="59" spans="6:31" x14ac:dyDescent="0.25">
      <c r="F59" s="12" t="str">
        <f t="shared" si="37"/>
        <v>WITS University</v>
      </c>
      <c r="G59" s="19">
        <f t="shared" si="53"/>
        <v>0</v>
      </c>
      <c r="H59" s="19">
        <f t="shared" si="54"/>
        <v>0</v>
      </c>
      <c r="I59" s="19">
        <f t="shared" si="55"/>
        <v>0</v>
      </c>
      <c r="J59" s="19">
        <f t="shared" si="56"/>
        <v>0</v>
      </c>
      <c r="K59" s="19">
        <f t="shared" si="57"/>
        <v>0</v>
      </c>
      <c r="L59" s="19">
        <f t="shared" si="58"/>
        <v>0</v>
      </c>
      <c r="M59" s="19">
        <f t="shared" si="59"/>
        <v>0</v>
      </c>
      <c r="N59" s="19">
        <f t="shared" si="61"/>
        <v>0</v>
      </c>
      <c r="O59" s="37">
        <f t="shared" si="39"/>
        <v>0</v>
      </c>
      <c r="P59" s="37">
        <f t="shared" si="40"/>
        <v>0</v>
      </c>
      <c r="S59" s="12" t="str">
        <f t="shared" si="41"/>
        <v>WITS University</v>
      </c>
      <c r="T59" s="19">
        <f t="shared" si="42"/>
        <v>0</v>
      </c>
      <c r="U59" s="19">
        <f t="shared" si="43"/>
        <v>0</v>
      </c>
      <c r="V59" s="19">
        <f t="shared" si="44"/>
        <v>0</v>
      </c>
      <c r="W59" s="19">
        <f t="shared" si="45"/>
        <v>0</v>
      </c>
      <c r="X59" s="19">
        <f t="shared" si="46"/>
        <v>0</v>
      </c>
      <c r="Y59" s="19">
        <f t="shared" si="47"/>
        <v>0</v>
      </c>
      <c r="Z59" s="19">
        <f t="shared" si="48"/>
        <v>0</v>
      </c>
      <c r="AA59" s="19">
        <f t="shared" si="49"/>
        <v>0</v>
      </c>
      <c r="AB59" s="19">
        <f t="shared" si="50"/>
        <v>0</v>
      </c>
      <c r="AC59" s="19">
        <f t="shared" si="51"/>
        <v>0</v>
      </c>
      <c r="AD59" s="39">
        <f t="shared" si="52"/>
        <v>0</v>
      </c>
      <c r="AE59" t="str">
        <f t="shared" si="60"/>
        <v/>
      </c>
    </row>
    <row r="60" spans="6:31" x14ac:dyDescent="0.25">
      <c r="F60" s="12" t="str">
        <f t="shared" si="37"/>
        <v>UCT</v>
      </c>
      <c r="G60" s="19">
        <f t="shared" si="53"/>
        <v>0</v>
      </c>
      <c r="H60" s="19">
        <f t="shared" si="54"/>
        <v>0</v>
      </c>
      <c r="I60" s="19">
        <f t="shared" si="55"/>
        <v>0</v>
      </c>
      <c r="J60" s="19">
        <f t="shared" si="56"/>
        <v>0</v>
      </c>
      <c r="K60" s="19">
        <f t="shared" si="57"/>
        <v>0</v>
      </c>
      <c r="L60" s="19">
        <f t="shared" si="58"/>
        <v>0</v>
      </c>
      <c r="M60" s="19">
        <f t="shared" si="59"/>
        <v>0</v>
      </c>
      <c r="N60" s="19">
        <f t="shared" si="61"/>
        <v>0</v>
      </c>
      <c r="O60" s="37">
        <f t="shared" si="39"/>
        <v>0</v>
      </c>
      <c r="P60" s="37">
        <f t="shared" si="40"/>
        <v>0</v>
      </c>
      <c r="S60" s="12" t="str">
        <f t="shared" si="41"/>
        <v>UCT</v>
      </c>
      <c r="T60" s="19">
        <f t="shared" si="42"/>
        <v>0</v>
      </c>
      <c r="U60" s="19">
        <f t="shared" si="43"/>
        <v>0</v>
      </c>
      <c r="V60" s="19">
        <f t="shared" si="44"/>
        <v>0</v>
      </c>
      <c r="W60" s="19">
        <f t="shared" si="45"/>
        <v>0</v>
      </c>
      <c r="X60" s="19">
        <f t="shared" si="46"/>
        <v>0</v>
      </c>
      <c r="Y60" s="19">
        <f t="shared" si="47"/>
        <v>0</v>
      </c>
      <c r="Z60" s="19">
        <f t="shared" si="48"/>
        <v>0</v>
      </c>
      <c r="AA60" s="19">
        <f t="shared" si="49"/>
        <v>0</v>
      </c>
      <c r="AB60" s="19">
        <f t="shared" si="50"/>
        <v>0</v>
      </c>
      <c r="AC60" s="19">
        <f t="shared" si="51"/>
        <v>0</v>
      </c>
      <c r="AD60" s="39">
        <f t="shared" si="52"/>
        <v>0</v>
      </c>
      <c r="AE60" t="str">
        <f t="shared" si="60"/>
        <v/>
      </c>
    </row>
    <row r="61" spans="6:31" x14ac:dyDescent="0.25">
      <c r="F61" s="12" t="str">
        <f t="shared" si="37"/>
        <v>Amigo Climate</v>
      </c>
      <c r="G61" s="19">
        <f t="shared" si="53"/>
        <v>0</v>
      </c>
      <c r="H61" s="19">
        <f t="shared" si="54"/>
        <v>0</v>
      </c>
      <c r="I61" s="19">
        <f t="shared" si="55"/>
        <v>0</v>
      </c>
      <c r="J61" s="19">
        <f t="shared" si="56"/>
        <v>0</v>
      </c>
      <c r="K61" s="19">
        <f t="shared" si="57"/>
        <v>0</v>
      </c>
      <c r="L61" s="19">
        <f t="shared" si="58"/>
        <v>0</v>
      </c>
      <c r="M61" s="19">
        <f t="shared" si="59"/>
        <v>0</v>
      </c>
      <c r="N61" s="19">
        <f t="shared" si="61"/>
        <v>0</v>
      </c>
      <c r="O61" s="37">
        <f t="shared" si="39"/>
        <v>0</v>
      </c>
      <c r="P61" s="37">
        <f t="shared" si="40"/>
        <v>0</v>
      </c>
      <c r="Q61" s="92"/>
      <c r="S61" s="12" t="str">
        <f t="shared" si="41"/>
        <v>Amigo Climate</v>
      </c>
      <c r="T61" s="19">
        <f t="shared" si="42"/>
        <v>0</v>
      </c>
      <c r="U61" s="19">
        <f t="shared" si="43"/>
        <v>0</v>
      </c>
      <c r="V61" s="19">
        <f t="shared" si="44"/>
        <v>0</v>
      </c>
      <c r="W61" s="19">
        <f t="shared" si="45"/>
        <v>0</v>
      </c>
      <c r="X61" s="19">
        <f t="shared" si="46"/>
        <v>0</v>
      </c>
      <c r="Y61" s="19">
        <f t="shared" si="47"/>
        <v>0</v>
      </c>
      <c r="Z61" s="19">
        <f t="shared" si="48"/>
        <v>0</v>
      </c>
      <c r="AA61" s="19">
        <f t="shared" si="49"/>
        <v>0</v>
      </c>
      <c r="AB61" s="19">
        <f t="shared" si="50"/>
        <v>0</v>
      </c>
      <c r="AC61" s="19">
        <f t="shared" si="51"/>
        <v>0</v>
      </c>
      <c r="AD61" s="39">
        <f t="shared" si="52"/>
        <v>0</v>
      </c>
      <c r="AE61" t="str">
        <f t="shared" si="60"/>
        <v/>
      </c>
    </row>
    <row r="62" spans="6:31" x14ac:dyDescent="0.25">
      <c r="F62" s="12" t="str">
        <f t="shared" ref="F62:F68" si="62">B14</f>
        <v>MMS</v>
      </c>
      <c r="G62" s="19">
        <f t="shared" ref="G62:M69" si="63">((T14)*0.25)+((T38)*0.25)</f>
        <v>0</v>
      </c>
      <c r="H62" s="19">
        <f t="shared" si="63"/>
        <v>0</v>
      </c>
      <c r="I62" s="19">
        <f t="shared" si="63"/>
        <v>0</v>
      </c>
      <c r="J62" s="19">
        <f t="shared" si="63"/>
        <v>0</v>
      </c>
      <c r="K62" s="19">
        <f t="shared" si="63"/>
        <v>0</v>
      </c>
      <c r="L62" s="19">
        <f t="shared" si="63"/>
        <v>0</v>
      </c>
      <c r="M62" s="19">
        <f t="shared" si="63"/>
        <v>0</v>
      </c>
      <c r="N62" s="19">
        <f t="shared" ref="N62" si="64">((AA14)*0.25)+((AA38)*0.25)</f>
        <v>0</v>
      </c>
      <c r="O62" s="37">
        <f t="shared" si="39"/>
        <v>0</v>
      </c>
      <c r="P62" s="37">
        <f t="shared" si="40"/>
        <v>0</v>
      </c>
      <c r="Q62" s="92"/>
      <c r="S62" s="12" t="str">
        <f t="shared" ref="S62:S69" si="65">B14</f>
        <v>MMS</v>
      </c>
      <c r="T62" s="19">
        <f t="shared" si="42"/>
        <v>0</v>
      </c>
      <c r="U62" s="19">
        <f t="shared" si="43"/>
        <v>0</v>
      </c>
      <c r="V62" s="19">
        <f t="shared" si="44"/>
        <v>0</v>
      </c>
      <c r="W62" s="19">
        <f t="shared" si="45"/>
        <v>0</v>
      </c>
      <c r="X62" s="19">
        <f t="shared" si="46"/>
        <v>0</v>
      </c>
      <c r="Y62" s="19">
        <f t="shared" si="47"/>
        <v>0</v>
      </c>
      <c r="Z62" s="19">
        <f t="shared" si="48"/>
        <v>0</v>
      </c>
      <c r="AA62" s="19">
        <f t="shared" si="49"/>
        <v>0</v>
      </c>
      <c r="AB62" s="19">
        <f t="shared" si="50"/>
        <v>0</v>
      </c>
      <c r="AC62" s="19">
        <f t="shared" si="51"/>
        <v>0</v>
      </c>
      <c r="AD62" s="39">
        <f t="shared" ref="AD62:AD69" si="66">AB62/$AB$70</f>
        <v>0</v>
      </c>
    </row>
    <row r="63" spans="6:31" x14ac:dyDescent="0.25">
      <c r="F63" s="12" t="str">
        <f t="shared" si="62"/>
        <v>TMA</v>
      </c>
      <c r="G63" s="19">
        <f t="shared" si="63"/>
        <v>0</v>
      </c>
      <c r="H63" s="19">
        <f t="shared" si="63"/>
        <v>0</v>
      </c>
      <c r="I63" s="19">
        <f t="shared" si="63"/>
        <v>0</v>
      </c>
      <c r="J63" s="19">
        <f t="shared" si="63"/>
        <v>0</v>
      </c>
      <c r="K63" s="19">
        <f t="shared" si="63"/>
        <v>0</v>
      </c>
      <c r="L63" s="19">
        <f t="shared" si="63"/>
        <v>0</v>
      </c>
      <c r="M63" s="19">
        <f t="shared" si="63"/>
        <v>0</v>
      </c>
      <c r="N63" s="19">
        <f t="shared" ref="N63" si="67">((AA15)*0.25)+((AA39)*0.25)</f>
        <v>0</v>
      </c>
      <c r="O63" s="37">
        <f t="shared" si="39"/>
        <v>0</v>
      </c>
      <c r="P63" s="37">
        <f t="shared" si="40"/>
        <v>0</v>
      </c>
      <c r="Q63" s="92"/>
      <c r="S63" s="12" t="str">
        <f t="shared" si="65"/>
        <v>TMA</v>
      </c>
      <c r="T63" s="19">
        <f t="shared" si="42"/>
        <v>0</v>
      </c>
      <c r="U63" s="19">
        <f t="shared" si="43"/>
        <v>0</v>
      </c>
      <c r="V63" s="19">
        <f t="shared" si="44"/>
        <v>0</v>
      </c>
      <c r="W63" s="19">
        <f t="shared" si="45"/>
        <v>0</v>
      </c>
      <c r="X63" s="19">
        <f t="shared" si="46"/>
        <v>0</v>
      </c>
      <c r="Y63" s="19">
        <f t="shared" si="47"/>
        <v>0</v>
      </c>
      <c r="Z63" s="19">
        <f t="shared" si="48"/>
        <v>0</v>
      </c>
      <c r="AA63" s="19">
        <f t="shared" si="49"/>
        <v>0</v>
      </c>
      <c r="AB63" s="19">
        <f t="shared" si="50"/>
        <v>0</v>
      </c>
      <c r="AC63" s="19">
        <f t="shared" si="51"/>
        <v>0</v>
      </c>
      <c r="AD63" s="39">
        <f t="shared" si="66"/>
        <v>0</v>
      </c>
    </row>
    <row r="64" spans="6:31" x14ac:dyDescent="0.25">
      <c r="F64" s="12" t="str">
        <f t="shared" si="62"/>
        <v>JRC-Ispra</v>
      </c>
      <c r="G64" s="19">
        <f t="shared" si="63"/>
        <v>0</v>
      </c>
      <c r="H64" s="19">
        <f t="shared" si="63"/>
        <v>0</v>
      </c>
      <c r="I64" s="19">
        <f t="shared" si="63"/>
        <v>0</v>
      </c>
      <c r="J64" s="19">
        <f t="shared" si="63"/>
        <v>0</v>
      </c>
      <c r="K64" s="19">
        <f t="shared" si="63"/>
        <v>0</v>
      </c>
      <c r="L64" s="19">
        <f t="shared" si="63"/>
        <v>0</v>
      </c>
      <c r="M64" s="19">
        <f t="shared" si="63"/>
        <v>0</v>
      </c>
      <c r="N64" s="19">
        <f t="shared" ref="N64" si="68">((AA16)*0.25)+((AA40)*0.25)</f>
        <v>0</v>
      </c>
      <c r="O64" s="37">
        <f t="shared" si="39"/>
        <v>0</v>
      </c>
      <c r="P64" s="37">
        <f t="shared" si="40"/>
        <v>0</v>
      </c>
      <c r="Q64" s="92"/>
      <c r="S64" s="12" t="str">
        <f t="shared" si="65"/>
        <v>JRC-Ispra</v>
      </c>
      <c r="T64" s="19">
        <f t="shared" si="42"/>
        <v>0</v>
      </c>
      <c r="U64" s="19">
        <f t="shared" si="43"/>
        <v>0</v>
      </c>
      <c r="V64" s="19">
        <f t="shared" si="44"/>
        <v>0</v>
      </c>
      <c r="W64" s="19">
        <f t="shared" si="45"/>
        <v>0</v>
      </c>
      <c r="X64" s="19">
        <f t="shared" si="46"/>
        <v>0</v>
      </c>
      <c r="Y64" s="19">
        <f t="shared" si="47"/>
        <v>0</v>
      </c>
      <c r="Z64" s="19">
        <f t="shared" si="48"/>
        <v>0</v>
      </c>
      <c r="AA64" s="19">
        <f t="shared" si="49"/>
        <v>0</v>
      </c>
      <c r="AB64" s="19">
        <f t="shared" si="50"/>
        <v>0</v>
      </c>
      <c r="AC64" s="19">
        <f t="shared" si="51"/>
        <v>0</v>
      </c>
      <c r="AD64" s="39">
        <f t="shared" si="66"/>
        <v>0</v>
      </c>
    </row>
    <row r="65" spans="6:32" x14ac:dyDescent="0.25">
      <c r="F65" s="12" t="str">
        <f t="shared" si="62"/>
        <v>SSA</v>
      </c>
      <c r="G65" s="19">
        <f t="shared" si="63"/>
        <v>0</v>
      </c>
      <c r="H65" s="19">
        <f t="shared" si="63"/>
        <v>0</v>
      </c>
      <c r="I65" s="19">
        <f t="shared" si="63"/>
        <v>0</v>
      </c>
      <c r="J65" s="19">
        <f t="shared" si="63"/>
        <v>0</v>
      </c>
      <c r="K65" s="19">
        <f t="shared" si="63"/>
        <v>0</v>
      </c>
      <c r="L65" s="19">
        <f t="shared" si="63"/>
        <v>0</v>
      </c>
      <c r="M65" s="19">
        <f t="shared" si="63"/>
        <v>0</v>
      </c>
      <c r="N65" s="19">
        <f t="shared" ref="N65" si="69">((AA17)*0.25)+((AA41)*0.25)</f>
        <v>0</v>
      </c>
      <c r="O65" s="37">
        <f t="shared" si="39"/>
        <v>0</v>
      </c>
      <c r="P65" s="37">
        <f t="shared" si="40"/>
        <v>0</v>
      </c>
      <c r="Q65" s="92"/>
      <c r="S65" s="12" t="str">
        <f t="shared" si="65"/>
        <v>SSA</v>
      </c>
      <c r="T65" s="19">
        <f t="shared" si="42"/>
        <v>0</v>
      </c>
      <c r="U65" s="19">
        <f t="shared" si="43"/>
        <v>0</v>
      </c>
      <c r="V65" s="19">
        <f t="shared" si="44"/>
        <v>0</v>
      </c>
      <c r="W65" s="19">
        <f t="shared" si="45"/>
        <v>0</v>
      </c>
      <c r="X65" s="19">
        <f t="shared" si="46"/>
        <v>0</v>
      </c>
      <c r="Y65" s="19">
        <f t="shared" si="47"/>
        <v>0</v>
      </c>
      <c r="Z65" s="19">
        <f t="shared" si="48"/>
        <v>0</v>
      </c>
      <c r="AA65" s="19">
        <f t="shared" si="49"/>
        <v>0</v>
      </c>
      <c r="AB65" s="19">
        <f t="shared" si="50"/>
        <v>0</v>
      </c>
      <c r="AC65" s="19">
        <f t="shared" si="51"/>
        <v>0</v>
      </c>
      <c r="AD65" s="39">
        <f t="shared" si="66"/>
        <v>0</v>
      </c>
    </row>
    <row r="66" spans="6:32" x14ac:dyDescent="0.25">
      <c r="F66" s="12" t="str">
        <f t="shared" si="62"/>
        <v>Plan Italia</v>
      </c>
      <c r="G66" s="19">
        <f t="shared" si="63"/>
        <v>0</v>
      </c>
      <c r="H66" s="19">
        <f t="shared" si="63"/>
        <v>0</v>
      </c>
      <c r="I66" s="19">
        <f t="shared" si="63"/>
        <v>0</v>
      </c>
      <c r="J66" s="19">
        <f t="shared" si="63"/>
        <v>0</v>
      </c>
      <c r="K66" s="19">
        <f t="shared" si="63"/>
        <v>0</v>
      </c>
      <c r="L66" s="19">
        <f t="shared" si="63"/>
        <v>0</v>
      </c>
      <c r="M66" s="19">
        <f t="shared" si="63"/>
        <v>0</v>
      </c>
      <c r="N66" s="19">
        <f t="shared" ref="N66" si="70">((AA18)*0.25)+((AA42)*0.25)</f>
        <v>0</v>
      </c>
      <c r="O66" s="37">
        <f t="shared" si="39"/>
        <v>0</v>
      </c>
      <c r="P66" s="37">
        <f t="shared" si="40"/>
        <v>0</v>
      </c>
      <c r="Q66" s="92"/>
      <c r="S66" s="12" t="str">
        <f t="shared" si="65"/>
        <v>Plan Italia</v>
      </c>
      <c r="T66" s="19">
        <f t="shared" si="42"/>
        <v>0</v>
      </c>
      <c r="U66" s="19">
        <f t="shared" si="43"/>
        <v>0</v>
      </c>
      <c r="V66" s="19">
        <f t="shared" si="44"/>
        <v>0</v>
      </c>
      <c r="W66" s="19">
        <f t="shared" si="45"/>
        <v>0</v>
      </c>
      <c r="X66" s="19">
        <f t="shared" si="46"/>
        <v>0</v>
      </c>
      <c r="Y66" s="19">
        <f t="shared" si="47"/>
        <v>0</v>
      </c>
      <c r="Z66" s="19">
        <f t="shared" si="48"/>
        <v>0</v>
      </c>
      <c r="AA66" s="19">
        <f t="shared" si="49"/>
        <v>0</v>
      </c>
      <c r="AB66" s="19">
        <f t="shared" si="50"/>
        <v>0</v>
      </c>
      <c r="AC66" s="19">
        <f t="shared" si="51"/>
        <v>0</v>
      </c>
      <c r="AD66" s="39">
        <f t="shared" si="66"/>
        <v>0</v>
      </c>
    </row>
    <row r="67" spans="6:32" x14ac:dyDescent="0.25">
      <c r="F67" s="12" t="str">
        <f t="shared" si="62"/>
        <v>COWI</v>
      </c>
      <c r="G67" s="19">
        <f t="shared" si="63"/>
        <v>0</v>
      </c>
      <c r="H67" s="19">
        <f t="shared" si="63"/>
        <v>0</v>
      </c>
      <c r="I67" s="19">
        <f t="shared" si="63"/>
        <v>0</v>
      </c>
      <c r="J67" s="19">
        <f t="shared" si="63"/>
        <v>0</v>
      </c>
      <c r="K67" s="19">
        <f t="shared" si="63"/>
        <v>0</v>
      </c>
      <c r="L67" s="19">
        <f t="shared" si="63"/>
        <v>0</v>
      </c>
      <c r="M67" s="19">
        <f t="shared" si="63"/>
        <v>0</v>
      </c>
      <c r="N67" s="19">
        <f t="shared" ref="N67" si="71">((AA19)*0.25)+((AA43)*0.25)</f>
        <v>0</v>
      </c>
      <c r="O67" s="37">
        <f t="shared" si="39"/>
        <v>0</v>
      </c>
      <c r="P67" s="37">
        <f t="shared" si="40"/>
        <v>0</v>
      </c>
      <c r="Q67" s="92"/>
      <c r="S67" s="12" t="str">
        <f t="shared" si="65"/>
        <v>COWI</v>
      </c>
      <c r="T67" s="19">
        <f t="shared" si="42"/>
        <v>0</v>
      </c>
      <c r="U67" s="19">
        <f t="shared" si="43"/>
        <v>0</v>
      </c>
      <c r="V67" s="19">
        <f t="shared" si="44"/>
        <v>0</v>
      </c>
      <c r="W67" s="19">
        <f t="shared" si="45"/>
        <v>0</v>
      </c>
      <c r="X67" s="19">
        <f t="shared" si="46"/>
        <v>0</v>
      </c>
      <c r="Y67" s="19">
        <f t="shared" si="47"/>
        <v>0</v>
      </c>
      <c r="Z67" s="19">
        <f t="shared" si="48"/>
        <v>0</v>
      </c>
      <c r="AA67" s="19">
        <f t="shared" si="49"/>
        <v>0</v>
      </c>
      <c r="AB67" s="19">
        <f t="shared" si="50"/>
        <v>0</v>
      </c>
      <c r="AC67" s="19">
        <f t="shared" si="51"/>
        <v>0</v>
      </c>
      <c r="AD67" s="39">
        <f t="shared" si="66"/>
        <v>0</v>
      </c>
    </row>
    <row r="68" spans="6:32" x14ac:dyDescent="0.25">
      <c r="F68" s="12" t="str">
        <f t="shared" si="62"/>
        <v>DCCMS</v>
      </c>
      <c r="G68" s="19">
        <f t="shared" si="63"/>
        <v>0</v>
      </c>
      <c r="H68" s="19">
        <f t="shared" si="63"/>
        <v>0</v>
      </c>
      <c r="I68" s="19">
        <f t="shared" si="63"/>
        <v>0</v>
      </c>
      <c r="J68" s="19">
        <f t="shared" si="63"/>
        <v>0</v>
      </c>
      <c r="K68" s="19">
        <f t="shared" si="63"/>
        <v>0</v>
      </c>
      <c r="L68" s="19">
        <f t="shared" si="63"/>
        <v>0</v>
      </c>
      <c r="M68" s="19">
        <f t="shared" si="63"/>
        <v>0</v>
      </c>
      <c r="N68" s="19">
        <f t="shared" ref="N68" si="72">((AA20)*0.25)+((AA44)*0.25)</f>
        <v>0</v>
      </c>
      <c r="O68" s="37">
        <f t="shared" si="39"/>
        <v>0</v>
      </c>
      <c r="P68" s="37">
        <f t="shared" si="40"/>
        <v>0</v>
      </c>
      <c r="Q68" s="92"/>
      <c r="S68" s="12" t="str">
        <f t="shared" si="65"/>
        <v>DCCMS</v>
      </c>
      <c r="T68" s="19">
        <f t="shared" si="42"/>
        <v>0</v>
      </c>
      <c r="U68" s="19">
        <f t="shared" si="43"/>
        <v>0</v>
      </c>
      <c r="V68" s="19">
        <f t="shared" si="44"/>
        <v>0</v>
      </c>
      <c r="W68" s="19">
        <f t="shared" si="45"/>
        <v>0</v>
      </c>
      <c r="X68" s="19">
        <f t="shared" si="46"/>
        <v>0</v>
      </c>
      <c r="Y68" s="19">
        <f t="shared" si="47"/>
        <v>0</v>
      </c>
      <c r="Z68" s="19">
        <f t="shared" si="48"/>
        <v>0</v>
      </c>
      <c r="AA68" s="19">
        <f t="shared" si="49"/>
        <v>0</v>
      </c>
      <c r="AB68" s="19">
        <f t="shared" si="50"/>
        <v>0</v>
      </c>
      <c r="AC68" s="19">
        <f t="shared" si="51"/>
        <v>0</v>
      </c>
      <c r="AD68" s="39">
        <f t="shared" si="66"/>
        <v>0</v>
      </c>
    </row>
    <row r="69" spans="6:32" x14ac:dyDescent="0.25">
      <c r="F69" s="12" t="str">
        <f>B21</f>
        <v>Landbank</v>
      </c>
      <c r="G69" s="19">
        <f t="shared" si="63"/>
        <v>0</v>
      </c>
      <c r="H69" s="19">
        <f t="shared" si="63"/>
        <v>0</v>
      </c>
      <c r="I69" s="19">
        <f t="shared" si="63"/>
        <v>0</v>
      </c>
      <c r="J69" s="19">
        <f t="shared" si="63"/>
        <v>0</v>
      </c>
      <c r="K69" s="19">
        <f t="shared" si="63"/>
        <v>0</v>
      </c>
      <c r="L69" s="19">
        <f t="shared" si="63"/>
        <v>0</v>
      </c>
      <c r="M69" s="19">
        <f t="shared" si="63"/>
        <v>0</v>
      </c>
      <c r="N69" s="19">
        <f>((AA21)*0.25)+((AA45)*0.25)</f>
        <v>0</v>
      </c>
      <c r="O69" s="37">
        <f t="shared" si="39"/>
        <v>0</v>
      </c>
      <c r="P69" s="37">
        <f t="shared" si="40"/>
        <v>0</v>
      </c>
      <c r="S69" s="12" t="str">
        <f t="shared" si="65"/>
        <v>Landbank</v>
      </c>
      <c r="T69" s="19">
        <f t="shared" si="42"/>
        <v>0</v>
      </c>
      <c r="U69" s="19">
        <f t="shared" si="43"/>
        <v>0</v>
      </c>
      <c r="V69" s="19">
        <f t="shared" si="44"/>
        <v>0</v>
      </c>
      <c r="W69" s="19">
        <f t="shared" si="45"/>
        <v>0</v>
      </c>
      <c r="X69" s="19">
        <f t="shared" si="46"/>
        <v>0</v>
      </c>
      <c r="Y69" s="19">
        <f t="shared" si="47"/>
        <v>0</v>
      </c>
      <c r="Z69" s="19">
        <f t="shared" si="48"/>
        <v>0</v>
      </c>
      <c r="AA69" s="19">
        <f t="shared" si="49"/>
        <v>0</v>
      </c>
      <c r="AB69" s="19">
        <f t="shared" si="50"/>
        <v>0</v>
      </c>
      <c r="AC69" s="19">
        <f t="shared" si="51"/>
        <v>0</v>
      </c>
      <c r="AD69" s="39">
        <f t="shared" si="66"/>
        <v>0</v>
      </c>
      <c r="AE69" t="str">
        <f t="shared" si="60"/>
        <v/>
      </c>
    </row>
    <row r="70" spans="6:32" s="27" customFormat="1" ht="14.1" customHeight="1" x14ac:dyDescent="0.25">
      <c r="F70" s="42" t="s">
        <v>13</v>
      </c>
      <c r="G70" s="37">
        <f t="shared" ref="G70:P70" si="73">SUM(G50:G69)</f>
        <v>31500</v>
      </c>
      <c r="H70" s="37">
        <f t="shared" si="73"/>
        <v>11250</v>
      </c>
      <c r="I70" s="37">
        <f t="shared" si="73"/>
        <v>0</v>
      </c>
      <c r="J70" s="37">
        <f t="shared" si="73"/>
        <v>29250</v>
      </c>
      <c r="K70" s="37">
        <f t="shared" si="73"/>
        <v>65250</v>
      </c>
      <c r="L70" s="37">
        <f t="shared" si="73"/>
        <v>20250</v>
      </c>
      <c r="M70" s="37">
        <f t="shared" si="73"/>
        <v>0</v>
      </c>
      <c r="N70" s="37">
        <f t="shared" si="73"/>
        <v>18500</v>
      </c>
      <c r="O70" s="21">
        <f t="shared" si="73"/>
        <v>176000</v>
      </c>
      <c r="P70" s="21">
        <f t="shared" si="73"/>
        <v>176000</v>
      </c>
      <c r="Q70" s="28"/>
      <c r="S70" s="42" t="s">
        <v>13</v>
      </c>
      <c r="T70" s="37">
        <f t="shared" ref="T70:AA70" si="74">SUM(T50:T69)</f>
        <v>126000</v>
      </c>
      <c r="U70" s="37">
        <f t="shared" si="74"/>
        <v>45000</v>
      </c>
      <c r="V70" s="37">
        <f t="shared" si="74"/>
        <v>0</v>
      </c>
      <c r="W70" s="37">
        <f t="shared" si="74"/>
        <v>117000</v>
      </c>
      <c r="X70" s="37">
        <f t="shared" si="74"/>
        <v>261000</v>
      </c>
      <c r="Y70" s="37">
        <f t="shared" si="74"/>
        <v>81000</v>
      </c>
      <c r="Z70" s="37">
        <f t="shared" si="74"/>
        <v>0</v>
      </c>
      <c r="AA70" s="37">
        <f t="shared" si="74"/>
        <v>74000</v>
      </c>
      <c r="AB70" s="21">
        <f>SUM(AB50:AB69)</f>
        <v>704000</v>
      </c>
      <c r="AC70" s="21">
        <f>SUM(AC50:AC69)</f>
        <v>704000</v>
      </c>
      <c r="AD70" s="28"/>
    </row>
    <row r="71" spans="6:32" s="27" customFormat="1" x14ac:dyDescent="0.25">
      <c r="F71" s="42" t="s">
        <v>14</v>
      </c>
      <c r="G71" s="33">
        <f t="shared" ref="G71:N71" si="75">G70/$O$70</f>
        <v>0.17897727272727273</v>
      </c>
      <c r="H71" s="33">
        <f t="shared" si="75"/>
        <v>6.3920454545454544E-2</v>
      </c>
      <c r="I71" s="33">
        <f t="shared" si="75"/>
        <v>0</v>
      </c>
      <c r="J71" s="33">
        <f t="shared" si="75"/>
        <v>0.16619318181818182</v>
      </c>
      <c r="K71" s="33">
        <f t="shared" si="75"/>
        <v>0.37073863636363635</v>
      </c>
      <c r="L71" s="33">
        <f t="shared" si="75"/>
        <v>0.11505681818181818</v>
      </c>
      <c r="M71" s="33">
        <f t="shared" si="75"/>
        <v>0</v>
      </c>
      <c r="N71" s="33">
        <f t="shared" si="75"/>
        <v>0.10511363636363637</v>
      </c>
      <c r="Q71" s="28"/>
      <c r="S71" s="42" t="s">
        <v>63</v>
      </c>
      <c r="T71" s="33">
        <f t="shared" ref="T71:AA71" si="76">T70/$AB$70</f>
        <v>0.17897727272727273</v>
      </c>
      <c r="U71" s="33">
        <f t="shared" si="76"/>
        <v>6.3920454545454544E-2</v>
      </c>
      <c r="V71" s="33">
        <f t="shared" si="76"/>
        <v>0</v>
      </c>
      <c r="W71" s="33">
        <f t="shared" si="76"/>
        <v>0.16619318181818182</v>
      </c>
      <c r="X71" s="33">
        <f t="shared" si="76"/>
        <v>0.37073863636363635</v>
      </c>
      <c r="Y71" s="33">
        <f t="shared" si="76"/>
        <v>0.11505681818181818</v>
      </c>
      <c r="Z71" s="33">
        <f t="shared" si="76"/>
        <v>0</v>
      </c>
      <c r="AA71" s="33">
        <f t="shared" si="76"/>
        <v>0.10511363636363637</v>
      </c>
      <c r="AD71" s="28"/>
    </row>
    <row r="72" spans="6:32" x14ac:dyDescent="0.25">
      <c r="O72" s="20"/>
    </row>
    <row r="73" spans="6:32" ht="15.75" x14ac:dyDescent="0.25">
      <c r="S73" s="10" t="s">
        <v>66</v>
      </c>
      <c r="T73" s="10" t="s">
        <v>5</v>
      </c>
      <c r="U73" s="10" t="s">
        <v>6</v>
      </c>
      <c r="V73" s="10" t="s">
        <v>7</v>
      </c>
      <c r="W73" s="10" t="s">
        <v>8</v>
      </c>
      <c r="X73" s="10" t="s">
        <v>9</v>
      </c>
      <c r="Y73" s="10" t="s">
        <v>10</v>
      </c>
      <c r="Z73" s="10" t="s">
        <v>11</v>
      </c>
      <c r="AA73" s="10" t="s">
        <v>12</v>
      </c>
      <c r="AB73" s="45" t="s">
        <v>13</v>
      </c>
      <c r="AC73" s="45" t="s">
        <v>17</v>
      </c>
      <c r="AD73" s="45" t="s">
        <v>14</v>
      </c>
      <c r="AE73" s="25"/>
    </row>
    <row r="74" spans="6:32" x14ac:dyDescent="0.25">
      <c r="S74" s="13" t="str">
        <f t="shared" ref="S74:S85" si="77">B2</f>
        <v>WMO</v>
      </c>
      <c r="T74" s="19">
        <f t="shared" ref="T74:T93" si="78">T2+T26+G26+G50</f>
        <v>0</v>
      </c>
      <c r="U74" s="19">
        <f t="shared" ref="U74:U93" si="79">U2+U26+H26+H50</f>
        <v>0</v>
      </c>
      <c r="V74" s="19">
        <f t="shared" ref="V74:V93" si="80">V2+V26+I26+I50</f>
        <v>0</v>
      </c>
      <c r="W74" s="19">
        <f t="shared" ref="W74:W93" si="81">W2+W26+J26+J50</f>
        <v>0</v>
      </c>
      <c r="X74" s="19">
        <f t="shared" ref="X74:X93" si="82">X2+X26+K26+K50</f>
        <v>0</v>
      </c>
      <c r="Y74" s="19">
        <f t="shared" ref="Y74:Y93" si="83">Y2+Y26+L26+L50</f>
        <v>0</v>
      </c>
      <c r="Z74" s="19">
        <f t="shared" ref="Z74:Z93" si="84">Z2+Z26+M26+M50</f>
        <v>0</v>
      </c>
      <c r="AA74" s="19">
        <f t="shared" ref="AA74:AA93" si="85">AA2+AA26+N26+N50</f>
        <v>0</v>
      </c>
      <c r="AB74" s="37">
        <f t="shared" ref="AB74:AB93" si="86">SUM(T74:AA74)</f>
        <v>0</v>
      </c>
      <c r="AC74" s="37">
        <f t="shared" ref="AC74:AC93" si="87">AB74*D2</f>
        <v>0</v>
      </c>
      <c r="AD74" s="38">
        <f t="shared" ref="AD74:AD85" si="88">AB74/$AB$94</f>
        <v>0</v>
      </c>
      <c r="AE74" s="25"/>
      <c r="AF74" s="25"/>
    </row>
    <row r="75" spans="6:32" x14ac:dyDescent="0.25">
      <c r="S75" s="13" t="str">
        <f t="shared" si="77"/>
        <v>BSC</v>
      </c>
      <c r="T75" s="19">
        <f t="shared" si="78"/>
        <v>157500</v>
      </c>
      <c r="U75" s="19">
        <f t="shared" si="79"/>
        <v>56250</v>
      </c>
      <c r="V75" s="19">
        <f t="shared" si="80"/>
        <v>0</v>
      </c>
      <c r="W75" s="19">
        <f t="shared" si="81"/>
        <v>146250</v>
      </c>
      <c r="X75" s="19">
        <f t="shared" si="82"/>
        <v>326250</v>
      </c>
      <c r="Y75" s="19">
        <f t="shared" si="83"/>
        <v>101250</v>
      </c>
      <c r="Z75" s="19">
        <f t="shared" si="84"/>
        <v>0</v>
      </c>
      <c r="AA75" s="19">
        <f t="shared" si="85"/>
        <v>92500</v>
      </c>
      <c r="AB75" s="37">
        <f t="shared" si="86"/>
        <v>880000</v>
      </c>
      <c r="AC75" s="37">
        <f t="shared" si="87"/>
        <v>880000</v>
      </c>
      <c r="AD75" s="38">
        <f t="shared" si="88"/>
        <v>1</v>
      </c>
      <c r="AE75" s="25"/>
      <c r="AF75" s="25"/>
    </row>
    <row r="76" spans="6:32" x14ac:dyDescent="0.25">
      <c r="S76" s="13" t="str">
        <f t="shared" si="77"/>
        <v>MettOffice</v>
      </c>
      <c r="T76" s="19">
        <f t="shared" si="78"/>
        <v>0</v>
      </c>
      <c r="U76" s="19">
        <f t="shared" si="79"/>
        <v>0</v>
      </c>
      <c r="V76" s="19">
        <f t="shared" si="80"/>
        <v>0</v>
      </c>
      <c r="W76" s="19">
        <f t="shared" si="81"/>
        <v>0</v>
      </c>
      <c r="X76" s="19">
        <f t="shared" si="82"/>
        <v>0</v>
      </c>
      <c r="Y76" s="19">
        <f t="shared" si="83"/>
        <v>0</v>
      </c>
      <c r="Z76" s="19">
        <f t="shared" si="84"/>
        <v>0</v>
      </c>
      <c r="AA76" s="19">
        <f t="shared" si="85"/>
        <v>0</v>
      </c>
      <c r="AB76" s="37">
        <f t="shared" si="86"/>
        <v>0</v>
      </c>
      <c r="AC76" s="37">
        <f t="shared" si="87"/>
        <v>0</v>
      </c>
      <c r="AD76" s="38">
        <f t="shared" si="88"/>
        <v>0</v>
      </c>
      <c r="AE76" s="25"/>
      <c r="AF76" s="25"/>
    </row>
    <row r="77" spans="6:32" x14ac:dyDescent="0.25">
      <c r="S77" s="13" t="str">
        <f t="shared" si="77"/>
        <v>WEMC</v>
      </c>
      <c r="T77" s="19">
        <f t="shared" si="78"/>
        <v>0</v>
      </c>
      <c r="U77" s="19">
        <f t="shared" si="79"/>
        <v>0</v>
      </c>
      <c r="V77" s="19">
        <f t="shared" si="80"/>
        <v>0</v>
      </c>
      <c r="W77" s="19">
        <f t="shared" si="81"/>
        <v>0</v>
      </c>
      <c r="X77" s="19">
        <f t="shared" si="82"/>
        <v>0</v>
      </c>
      <c r="Y77" s="19">
        <f t="shared" si="83"/>
        <v>0</v>
      </c>
      <c r="Z77" s="19">
        <f t="shared" si="84"/>
        <v>0</v>
      </c>
      <c r="AA77" s="19">
        <f t="shared" si="85"/>
        <v>0</v>
      </c>
      <c r="AB77" s="37">
        <f t="shared" si="86"/>
        <v>0</v>
      </c>
      <c r="AC77" s="37">
        <f t="shared" si="87"/>
        <v>0</v>
      </c>
      <c r="AD77" s="38">
        <f t="shared" si="88"/>
        <v>0</v>
      </c>
      <c r="AE77" s="25"/>
      <c r="AF77" s="25"/>
    </row>
    <row r="78" spans="6:32" x14ac:dyDescent="0.25">
      <c r="S78" s="13" t="str">
        <f t="shared" si="77"/>
        <v>SADC CSC</v>
      </c>
      <c r="T78" s="19">
        <f t="shared" si="78"/>
        <v>0</v>
      </c>
      <c r="U78" s="19">
        <f t="shared" si="79"/>
        <v>0</v>
      </c>
      <c r="V78" s="19">
        <f t="shared" si="80"/>
        <v>0</v>
      </c>
      <c r="W78" s="19">
        <f t="shared" si="81"/>
        <v>0</v>
      </c>
      <c r="X78" s="19">
        <f t="shared" si="82"/>
        <v>0</v>
      </c>
      <c r="Y78" s="19">
        <f t="shared" si="83"/>
        <v>0</v>
      </c>
      <c r="Z78" s="19">
        <f t="shared" si="84"/>
        <v>0</v>
      </c>
      <c r="AA78" s="19">
        <f t="shared" si="85"/>
        <v>0</v>
      </c>
      <c r="AB78" s="37">
        <f t="shared" si="86"/>
        <v>0</v>
      </c>
      <c r="AC78" s="37">
        <f t="shared" si="87"/>
        <v>0</v>
      </c>
      <c r="AD78" s="38">
        <f t="shared" si="88"/>
        <v>0</v>
      </c>
      <c r="AE78" s="25"/>
      <c r="AF78" s="25"/>
    </row>
    <row r="79" spans="6:32" x14ac:dyDescent="0.25">
      <c r="S79" s="13" t="str">
        <f t="shared" si="77"/>
        <v>EDF</v>
      </c>
      <c r="T79" s="19">
        <f t="shared" si="78"/>
        <v>0</v>
      </c>
      <c r="U79" s="19">
        <f t="shared" si="79"/>
        <v>0</v>
      </c>
      <c r="V79" s="19">
        <f t="shared" si="80"/>
        <v>0</v>
      </c>
      <c r="W79" s="19">
        <f t="shared" si="81"/>
        <v>0</v>
      </c>
      <c r="X79" s="19">
        <f t="shared" si="82"/>
        <v>0</v>
      </c>
      <c r="Y79" s="19">
        <f t="shared" si="83"/>
        <v>0</v>
      </c>
      <c r="Z79" s="19">
        <f t="shared" si="84"/>
        <v>0</v>
      </c>
      <c r="AA79" s="19">
        <f t="shared" si="85"/>
        <v>0</v>
      </c>
      <c r="AB79" s="37">
        <f t="shared" si="86"/>
        <v>0</v>
      </c>
      <c r="AC79" s="37">
        <f t="shared" si="87"/>
        <v>0</v>
      </c>
      <c r="AD79" s="38">
        <f t="shared" si="88"/>
        <v>0</v>
      </c>
      <c r="AE79" s="25"/>
      <c r="AF79" s="25"/>
    </row>
    <row r="80" spans="6:32" x14ac:dyDescent="0.25">
      <c r="S80" s="13" t="str">
        <f t="shared" si="77"/>
        <v xml:space="preserve">ACMAD </v>
      </c>
      <c r="T80" s="19">
        <f t="shared" si="78"/>
        <v>0</v>
      </c>
      <c r="U80" s="19">
        <f t="shared" si="79"/>
        <v>0</v>
      </c>
      <c r="V80" s="19">
        <f t="shared" si="80"/>
        <v>0</v>
      </c>
      <c r="W80" s="19">
        <f t="shared" si="81"/>
        <v>0</v>
      </c>
      <c r="X80" s="19">
        <f t="shared" si="82"/>
        <v>0</v>
      </c>
      <c r="Y80" s="19">
        <f t="shared" si="83"/>
        <v>0</v>
      </c>
      <c r="Z80" s="19">
        <f t="shared" si="84"/>
        <v>0</v>
      </c>
      <c r="AA80" s="19">
        <f t="shared" si="85"/>
        <v>0</v>
      </c>
      <c r="AB80" s="37">
        <f t="shared" si="86"/>
        <v>0</v>
      </c>
      <c r="AC80" s="37">
        <f t="shared" si="87"/>
        <v>0</v>
      </c>
      <c r="AD80" s="38">
        <f t="shared" si="88"/>
        <v>0</v>
      </c>
      <c r="AE80" s="25"/>
      <c r="AF80" s="25"/>
    </row>
    <row r="81" spans="19:32" x14ac:dyDescent="0.25">
      <c r="S81" s="13" t="str">
        <f t="shared" si="77"/>
        <v>CSIR</v>
      </c>
      <c r="T81" s="19">
        <f t="shared" si="78"/>
        <v>0</v>
      </c>
      <c r="U81" s="19">
        <f t="shared" si="79"/>
        <v>0</v>
      </c>
      <c r="V81" s="19">
        <f t="shared" si="80"/>
        <v>0</v>
      </c>
      <c r="W81" s="19">
        <f t="shared" si="81"/>
        <v>0</v>
      </c>
      <c r="X81" s="19">
        <f t="shared" si="82"/>
        <v>0</v>
      </c>
      <c r="Y81" s="19">
        <f t="shared" si="83"/>
        <v>0</v>
      </c>
      <c r="Z81" s="19">
        <f t="shared" si="84"/>
        <v>0</v>
      </c>
      <c r="AA81" s="19">
        <f t="shared" si="85"/>
        <v>0</v>
      </c>
      <c r="AB81" s="37">
        <f t="shared" si="86"/>
        <v>0</v>
      </c>
      <c r="AC81" s="37">
        <f t="shared" si="87"/>
        <v>0</v>
      </c>
      <c r="AD81" s="38">
        <f t="shared" si="88"/>
        <v>0</v>
      </c>
      <c r="AE81" s="25"/>
      <c r="AF81" s="25"/>
    </row>
    <row r="82" spans="19:32" x14ac:dyDescent="0.25">
      <c r="S82" s="13" t="str">
        <f t="shared" si="77"/>
        <v>LGI</v>
      </c>
      <c r="T82" s="19">
        <f t="shared" si="78"/>
        <v>0</v>
      </c>
      <c r="U82" s="19">
        <f t="shared" si="79"/>
        <v>0</v>
      </c>
      <c r="V82" s="19">
        <f t="shared" si="80"/>
        <v>0</v>
      </c>
      <c r="W82" s="19">
        <f t="shared" si="81"/>
        <v>0</v>
      </c>
      <c r="X82" s="19">
        <f t="shared" si="82"/>
        <v>0</v>
      </c>
      <c r="Y82" s="19">
        <f t="shared" si="83"/>
        <v>0</v>
      </c>
      <c r="Z82" s="19">
        <f t="shared" si="84"/>
        <v>0</v>
      </c>
      <c r="AA82" s="19">
        <f t="shared" si="85"/>
        <v>0</v>
      </c>
      <c r="AB82" s="37">
        <f t="shared" si="86"/>
        <v>0</v>
      </c>
      <c r="AC82" s="37">
        <f t="shared" si="87"/>
        <v>0</v>
      </c>
      <c r="AD82" s="38">
        <f t="shared" si="88"/>
        <v>0</v>
      </c>
      <c r="AE82" s="25"/>
      <c r="AF82" s="25"/>
    </row>
    <row r="83" spans="19:32" x14ac:dyDescent="0.25">
      <c r="S83" s="13" t="str">
        <f t="shared" si="77"/>
        <v>WITS University</v>
      </c>
      <c r="T83" s="19">
        <f t="shared" si="78"/>
        <v>0</v>
      </c>
      <c r="U83" s="19">
        <f t="shared" si="79"/>
        <v>0</v>
      </c>
      <c r="V83" s="19">
        <f t="shared" si="80"/>
        <v>0</v>
      </c>
      <c r="W83" s="19">
        <f t="shared" si="81"/>
        <v>0</v>
      </c>
      <c r="X83" s="19">
        <f t="shared" si="82"/>
        <v>0</v>
      </c>
      <c r="Y83" s="19">
        <f t="shared" si="83"/>
        <v>0</v>
      </c>
      <c r="Z83" s="19">
        <f t="shared" si="84"/>
        <v>0</v>
      </c>
      <c r="AA83" s="19">
        <f t="shared" si="85"/>
        <v>0</v>
      </c>
      <c r="AB83" s="37">
        <f t="shared" si="86"/>
        <v>0</v>
      </c>
      <c r="AC83" s="37">
        <f t="shared" si="87"/>
        <v>0</v>
      </c>
      <c r="AD83" s="38">
        <f t="shared" si="88"/>
        <v>0</v>
      </c>
      <c r="AE83" s="25"/>
      <c r="AF83" s="25"/>
    </row>
    <row r="84" spans="19:32" x14ac:dyDescent="0.25">
      <c r="S84" s="13" t="str">
        <f t="shared" si="77"/>
        <v>UCT</v>
      </c>
      <c r="T84" s="19">
        <f t="shared" si="78"/>
        <v>0</v>
      </c>
      <c r="U84" s="19">
        <f t="shared" si="79"/>
        <v>0</v>
      </c>
      <c r="V84" s="19">
        <f t="shared" si="80"/>
        <v>0</v>
      </c>
      <c r="W84" s="19">
        <f t="shared" si="81"/>
        <v>0</v>
      </c>
      <c r="X84" s="19">
        <f t="shared" si="82"/>
        <v>0</v>
      </c>
      <c r="Y84" s="19">
        <f t="shared" si="83"/>
        <v>0</v>
      </c>
      <c r="Z84" s="19">
        <f t="shared" si="84"/>
        <v>0</v>
      </c>
      <c r="AA84" s="19">
        <f t="shared" si="85"/>
        <v>0</v>
      </c>
      <c r="AB84" s="37">
        <f t="shared" si="86"/>
        <v>0</v>
      </c>
      <c r="AC84" s="37">
        <f t="shared" si="87"/>
        <v>0</v>
      </c>
      <c r="AD84" s="38">
        <f t="shared" si="88"/>
        <v>0</v>
      </c>
      <c r="AE84" s="25"/>
      <c r="AF84" s="25"/>
    </row>
    <row r="85" spans="19:32" x14ac:dyDescent="0.25">
      <c r="S85" s="13" t="str">
        <f t="shared" si="77"/>
        <v>Amigo Climate</v>
      </c>
      <c r="T85" s="19">
        <f t="shared" si="78"/>
        <v>0</v>
      </c>
      <c r="U85" s="19">
        <f t="shared" si="79"/>
        <v>0</v>
      </c>
      <c r="V85" s="19">
        <f t="shared" si="80"/>
        <v>0</v>
      </c>
      <c r="W85" s="19">
        <f t="shared" si="81"/>
        <v>0</v>
      </c>
      <c r="X85" s="19">
        <f t="shared" si="82"/>
        <v>0</v>
      </c>
      <c r="Y85" s="19">
        <f t="shared" si="83"/>
        <v>0</v>
      </c>
      <c r="Z85" s="19">
        <f t="shared" si="84"/>
        <v>0</v>
      </c>
      <c r="AA85" s="19">
        <f t="shared" si="85"/>
        <v>0</v>
      </c>
      <c r="AB85" s="37">
        <f t="shared" si="86"/>
        <v>0</v>
      </c>
      <c r="AC85" s="37">
        <f t="shared" si="87"/>
        <v>0</v>
      </c>
      <c r="AD85" s="38">
        <f t="shared" si="88"/>
        <v>0</v>
      </c>
      <c r="AE85" s="25"/>
      <c r="AF85" s="25"/>
    </row>
    <row r="86" spans="19:32" x14ac:dyDescent="0.25">
      <c r="S86" s="13" t="str">
        <f t="shared" ref="S86:S93" si="89">B14</f>
        <v>MMS</v>
      </c>
      <c r="T86" s="19">
        <f t="shared" si="78"/>
        <v>0</v>
      </c>
      <c r="U86" s="19">
        <f t="shared" si="79"/>
        <v>0</v>
      </c>
      <c r="V86" s="19">
        <f t="shared" si="80"/>
        <v>0</v>
      </c>
      <c r="W86" s="19">
        <f t="shared" si="81"/>
        <v>0</v>
      </c>
      <c r="X86" s="19">
        <f t="shared" si="82"/>
        <v>0</v>
      </c>
      <c r="Y86" s="19">
        <f t="shared" si="83"/>
        <v>0</v>
      </c>
      <c r="Z86" s="19">
        <f t="shared" si="84"/>
        <v>0</v>
      </c>
      <c r="AA86" s="19">
        <f t="shared" si="85"/>
        <v>0</v>
      </c>
      <c r="AB86" s="37">
        <f t="shared" si="86"/>
        <v>0</v>
      </c>
      <c r="AC86" s="37">
        <f t="shared" si="87"/>
        <v>0</v>
      </c>
      <c r="AD86" s="38">
        <f t="shared" ref="AD86:AD93" si="90">AB86/$AB$94</f>
        <v>0</v>
      </c>
      <c r="AE86" s="25"/>
      <c r="AF86" s="25"/>
    </row>
    <row r="87" spans="19:32" x14ac:dyDescent="0.25">
      <c r="S87" s="13" t="str">
        <f t="shared" si="89"/>
        <v>TMA</v>
      </c>
      <c r="T87" s="19">
        <f t="shared" si="78"/>
        <v>0</v>
      </c>
      <c r="U87" s="19">
        <f t="shared" si="79"/>
        <v>0</v>
      </c>
      <c r="V87" s="19">
        <f t="shared" si="80"/>
        <v>0</v>
      </c>
      <c r="W87" s="19">
        <f t="shared" si="81"/>
        <v>0</v>
      </c>
      <c r="X87" s="19">
        <f t="shared" si="82"/>
        <v>0</v>
      </c>
      <c r="Y87" s="19">
        <f t="shared" si="83"/>
        <v>0</v>
      </c>
      <c r="Z87" s="19">
        <f t="shared" si="84"/>
        <v>0</v>
      </c>
      <c r="AA87" s="19">
        <f t="shared" si="85"/>
        <v>0</v>
      </c>
      <c r="AB87" s="37">
        <f t="shared" si="86"/>
        <v>0</v>
      </c>
      <c r="AC87" s="37">
        <f t="shared" si="87"/>
        <v>0</v>
      </c>
      <c r="AD87" s="38">
        <f t="shared" si="90"/>
        <v>0</v>
      </c>
      <c r="AE87" s="25"/>
      <c r="AF87" s="25"/>
    </row>
    <row r="88" spans="19:32" x14ac:dyDescent="0.25">
      <c r="S88" s="13" t="str">
        <f t="shared" si="89"/>
        <v>JRC-Ispra</v>
      </c>
      <c r="T88" s="19">
        <f t="shared" si="78"/>
        <v>0</v>
      </c>
      <c r="U88" s="19">
        <f t="shared" si="79"/>
        <v>0</v>
      </c>
      <c r="V88" s="19">
        <f t="shared" si="80"/>
        <v>0</v>
      </c>
      <c r="W88" s="19">
        <f t="shared" si="81"/>
        <v>0</v>
      </c>
      <c r="X88" s="19">
        <f t="shared" si="82"/>
        <v>0</v>
      </c>
      <c r="Y88" s="19">
        <f t="shared" si="83"/>
        <v>0</v>
      </c>
      <c r="Z88" s="19">
        <f t="shared" si="84"/>
        <v>0</v>
      </c>
      <c r="AA88" s="19">
        <f t="shared" si="85"/>
        <v>0</v>
      </c>
      <c r="AB88" s="37">
        <f t="shared" si="86"/>
        <v>0</v>
      </c>
      <c r="AC88" s="37">
        <f t="shared" si="87"/>
        <v>0</v>
      </c>
      <c r="AD88" s="38">
        <f t="shared" si="90"/>
        <v>0</v>
      </c>
      <c r="AE88" s="25"/>
      <c r="AF88" s="25"/>
    </row>
    <row r="89" spans="19:32" x14ac:dyDescent="0.25">
      <c r="S89" s="13" t="str">
        <f t="shared" si="89"/>
        <v>SSA</v>
      </c>
      <c r="T89" s="19">
        <f t="shared" si="78"/>
        <v>0</v>
      </c>
      <c r="U89" s="19">
        <f t="shared" si="79"/>
        <v>0</v>
      </c>
      <c r="V89" s="19">
        <f t="shared" si="80"/>
        <v>0</v>
      </c>
      <c r="W89" s="19">
        <f t="shared" si="81"/>
        <v>0</v>
      </c>
      <c r="X89" s="19">
        <f t="shared" si="82"/>
        <v>0</v>
      </c>
      <c r="Y89" s="19">
        <f t="shared" si="83"/>
        <v>0</v>
      </c>
      <c r="Z89" s="19">
        <f t="shared" si="84"/>
        <v>0</v>
      </c>
      <c r="AA89" s="19">
        <f t="shared" si="85"/>
        <v>0</v>
      </c>
      <c r="AB89" s="37">
        <f t="shared" si="86"/>
        <v>0</v>
      </c>
      <c r="AC89" s="37">
        <f t="shared" si="87"/>
        <v>0</v>
      </c>
      <c r="AD89" s="38">
        <f t="shared" si="90"/>
        <v>0</v>
      </c>
      <c r="AE89" s="25"/>
      <c r="AF89" s="25"/>
    </row>
    <row r="90" spans="19:32" x14ac:dyDescent="0.25">
      <c r="S90" s="13" t="str">
        <f t="shared" si="89"/>
        <v>Plan Italia</v>
      </c>
      <c r="T90" s="19">
        <f t="shared" si="78"/>
        <v>0</v>
      </c>
      <c r="U90" s="19">
        <f t="shared" si="79"/>
        <v>0</v>
      </c>
      <c r="V90" s="19">
        <f t="shared" si="80"/>
        <v>0</v>
      </c>
      <c r="W90" s="19">
        <f t="shared" si="81"/>
        <v>0</v>
      </c>
      <c r="X90" s="19">
        <f t="shared" si="82"/>
        <v>0</v>
      </c>
      <c r="Y90" s="19">
        <f t="shared" si="83"/>
        <v>0</v>
      </c>
      <c r="Z90" s="19">
        <f t="shared" si="84"/>
        <v>0</v>
      </c>
      <c r="AA90" s="19">
        <f t="shared" si="85"/>
        <v>0</v>
      </c>
      <c r="AB90" s="37">
        <f t="shared" si="86"/>
        <v>0</v>
      </c>
      <c r="AC90" s="37">
        <f t="shared" si="87"/>
        <v>0</v>
      </c>
      <c r="AD90" s="38">
        <f t="shared" si="90"/>
        <v>0</v>
      </c>
      <c r="AE90" s="25"/>
      <c r="AF90" s="25"/>
    </row>
    <row r="91" spans="19:32" x14ac:dyDescent="0.25">
      <c r="S91" s="13" t="str">
        <f t="shared" si="89"/>
        <v>COWI</v>
      </c>
      <c r="T91" s="19">
        <f t="shared" si="78"/>
        <v>0</v>
      </c>
      <c r="U91" s="19">
        <f t="shared" si="79"/>
        <v>0</v>
      </c>
      <c r="V91" s="19">
        <f t="shared" si="80"/>
        <v>0</v>
      </c>
      <c r="W91" s="19">
        <f t="shared" si="81"/>
        <v>0</v>
      </c>
      <c r="X91" s="19">
        <f t="shared" si="82"/>
        <v>0</v>
      </c>
      <c r="Y91" s="19">
        <f t="shared" si="83"/>
        <v>0</v>
      </c>
      <c r="Z91" s="19">
        <f t="shared" si="84"/>
        <v>0</v>
      </c>
      <c r="AA91" s="19">
        <f t="shared" si="85"/>
        <v>0</v>
      </c>
      <c r="AB91" s="37">
        <f t="shared" si="86"/>
        <v>0</v>
      </c>
      <c r="AC91" s="37">
        <f t="shared" si="87"/>
        <v>0</v>
      </c>
      <c r="AD91" s="38">
        <f t="shared" si="90"/>
        <v>0</v>
      </c>
      <c r="AE91" s="25"/>
      <c r="AF91" s="25"/>
    </row>
    <row r="92" spans="19:32" x14ac:dyDescent="0.25">
      <c r="S92" s="13" t="str">
        <f t="shared" si="89"/>
        <v>DCCMS</v>
      </c>
      <c r="T92" s="19">
        <f t="shared" si="78"/>
        <v>0</v>
      </c>
      <c r="U92" s="19">
        <f t="shared" si="79"/>
        <v>0</v>
      </c>
      <c r="V92" s="19">
        <f t="shared" si="80"/>
        <v>0</v>
      </c>
      <c r="W92" s="19">
        <f t="shared" si="81"/>
        <v>0</v>
      </c>
      <c r="X92" s="19">
        <f t="shared" si="82"/>
        <v>0</v>
      </c>
      <c r="Y92" s="19">
        <f t="shared" si="83"/>
        <v>0</v>
      </c>
      <c r="Z92" s="19">
        <f t="shared" si="84"/>
        <v>0</v>
      </c>
      <c r="AA92" s="19">
        <f t="shared" si="85"/>
        <v>0</v>
      </c>
      <c r="AB92" s="37">
        <f t="shared" si="86"/>
        <v>0</v>
      </c>
      <c r="AC92" s="37">
        <f t="shared" si="87"/>
        <v>0</v>
      </c>
      <c r="AD92" s="38">
        <f t="shared" si="90"/>
        <v>0</v>
      </c>
      <c r="AE92" s="25"/>
      <c r="AF92" s="25"/>
    </row>
    <row r="93" spans="19:32" x14ac:dyDescent="0.25">
      <c r="S93" s="13" t="str">
        <f t="shared" si="89"/>
        <v>Landbank</v>
      </c>
      <c r="T93" s="19">
        <f t="shared" si="78"/>
        <v>0</v>
      </c>
      <c r="U93" s="19">
        <f t="shared" si="79"/>
        <v>0</v>
      </c>
      <c r="V93" s="19">
        <f t="shared" si="80"/>
        <v>0</v>
      </c>
      <c r="W93" s="19">
        <f t="shared" si="81"/>
        <v>0</v>
      </c>
      <c r="X93" s="19">
        <f t="shared" si="82"/>
        <v>0</v>
      </c>
      <c r="Y93" s="19">
        <f t="shared" si="83"/>
        <v>0</v>
      </c>
      <c r="Z93" s="19">
        <f t="shared" si="84"/>
        <v>0</v>
      </c>
      <c r="AA93" s="19">
        <f t="shared" si="85"/>
        <v>0</v>
      </c>
      <c r="AB93" s="37">
        <f t="shared" si="86"/>
        <v>0</v>
      </c>
      <c r="AC93" s="37">
        <f t="shared" si="87"/>
        <v>0</v>
      </c>
      <c r="AD93" s="38">
        <f t="shared" si="90"/>
        <v>0</v>
      </c>
      <c r="AE93" s="25"/>
      <c r="AF93" s="25"/>
    </row>
    <row r="94" spans="19:32" s="27" customFormat="1" ht="18.75" x14ac:dyDescent="0.25">
      <c r="S94" s="43" t="s">
        <v>13</v>
      </c>
      <c r="T94" s="37">
        <f t="shared" ref="T94:AC94" si="91">SUM(T74:T93)</f>
        <v>157500</v>
      </c>
      <c r="U94" s="37">
        <f t="shared" si="91"/>
        <v>56250</v>
      </c>
      <c r="V94" s="37">
        <f t="shared" si="91"/>
        <v>0</v>
      </c>
      <c r="W94" s="37">
        <f t="shared" si="91"/>
        <v>146250</v>
      </c>
      <c r="X94" s="37">
        <f t="shared" si="91"/>
        <v>326250</v>
      </c>
      <c r="Y94" s="37">
        <f t="shared" si="91"/>
        <v>101250</v>
      </c>
      <c r="Z94" s="37">
        <f t="shared" si="91"/>
        <v>0</v>
      </c>
      <c r="AA94" s="37">
        <f t="shared" si="91"/>
        <v>92500</v>
      </c>
      <c r="AB94" s="21">
        <f t="shared" si="91"/>
        <v>880000</v>
      </c>
      <c r="AC94" s="21">
        <f t="shared" si="91"/>
        <v>880000</v>
      </c>
      <c r="AD94" s="28"/>
      <c r="AE94" s="25"/>
    </row>
    <row r="95" spans="19:32" s="27" customFormat="1" x14ac:dyDescent="0.25">
      <c r="S95" s="43" t="s">
        <v>63</v>
      </c>
      <c r="T95" s="33">
        <f t="shared" ref="T95:AA95" si="92">T94/$AB$94</f>
        <v>0.17897727272727273</v>
      </c>
      <c r="U95" s="33">
        <f t="shared" si="92"/>
        <v>6.3920454545454544E-2</v>
      </c>
      <c r="V95" s="33">
        <f t="shared" si="92"/>
        <v>0</v>
      </c>
      <c r="W95" s="33">
        <f t="shared" si="92"/>
        <v>0.16619318181818182</v>
      </c>
      <c r="X95" s="33">
        <f t="shared" si="92"/>
        <v>0.37073863636363635</v>
      </c>
      <c r="Y95" s="33">
        <f t="shared" si="92"/>
        <v>0.11505681818181818</v>
      </c>
      <c r="Z95" s="33">
        <f t="shared" si="92"/>
        <v>0</v>
      </c>
      <c r="AA95" s="33">
        <f t="shared" si="92"/>
        <v>0.10511363636363637</v>
      </c>
      <c r="AD95" s="28"/>
      <c r="AE95" s="25"/>
    </row>
    <row r="96" spans="19:32" x14ac:dyDescent="0.25">
      <c r="AD96"/>
    </row>
    <row r="97" spans="20:31" x14ac:dyDescent="0.25">
      <c r="T97" s="25"/>
      <c r="U97" s="25"/>
      <c r="V97" s="25"/>
      <c r="W97" s="25"/>
      <c r="X97" s="25"/>
      <c r="Y97" s="25"/>
      <c r="Z97" s="25"/>
      <c r="AA97" s="25"/>
      <c r="AB97" s="25"/>
      <c r="AE97" s="25"/>
    </row>
    <row r="101" spans="20:31" x14ac:dyDescent="0.25">
      <c r="Y101" s="20"/>
    </row>
  </sheetData>
  <conditionalFormatting sqref="AC50:AC69">
    <cfRule type="cellIs" dxfId="8" priority="13" operator="greaterThanOrEqual">
      <formula>325000</formula>
    </cfRule>
  </conditionalFormatting>
  <conditionalFormatting sqref="T97:AB97">
    <cfRule type="containsText" dxfId="7" priority="5" operator="containsText" text="OVERRUN">
      <formula>NOT(ISERROR(SEARCH("OVERRUN",T97)))</formula>
    </cfRule>
    <cfRule type="containsText" dxfId="6" priority="8" operator="containsText" text="OK">
      <formula>NOT(ISERROR(SEARCH("OK",T97)))</formula>
    </cfRule>
  </conditionalFormatting>
  <conditionalFormatting sqref="AF74:AF93">
    <cfRule type="containsText" dxfId="5" priority="6" operator="containsText" text="OVERRUN">
      <formula>NOT(ISERROR(SEARCH("OVERRUN",AF74)))</formula>
    </cfRule>
    <cfRule type="containsText" dxfId="4" priority="7" operator="containsText" text="OK">
      <formula>NOT(ISERROR(SEARCH("OK",AF74)))</formula>
    </cfRule>
  </conditionalFormatting>
  <conditionalFormatting sqref="AD26:AD45">
    <cfRule type="cellIs" dxfId="3" priority="3" operator="lessThan">
      <formula>0.1499</formula>
    </cfRule>
    <cfRule type="cellIs" dxfId="2" priority="4" operator="greaterThanOrEqual">
      <formula>0.15</formula>
    </cfRule>
  </conditionalFormatting>
  <conditionalFormatting sqref="AE73:AE95 AE97">
    <cfRule type="containsText" dxfId="1" priority="1" operator="containsText" text="OVERRUN">
      <formula>NOT(ISERROR(SEARCH("OVERRUN",AE73)))</formula>
    </cfRule>
    <cfRule type="containsText" dxfId="0" priority="2" operator="containsText" text="OK">
      <formula>NOT(ISERROR(SEARCH("OK",AE73)))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30"/>
  <sheetViews>
    <sheetView zoomScaleNormal="100" workbookViewId="0">
      <selection activeCell="F22" sqref="F22"/>
    </sheetView>
  </sheetViews>
  <sheetFormatPr defaultColWidth="10.85546875" defaultRowHeight="15" x14ac:dyDescent="0.25"/>
  <cols>
    <col min="1" max="1" width="4.7109375" customWidth="1"/>
    <col min="2" max="2" width="4.7109375" style="26" customWidth="1"/>
    <col min="3" max="3" width="6.140625" style="29" customWidth="1"/>
    <col min="4" max="4" width="171.42578125" bestFit="1" customWidth="1"/>
  </cols>
  <sheetData>
    <row r="1" spans="2:5" ht="8.25" customHeight="1" x14ac:dyDescent="0.25"/>
    <row r="2" spans="2:5" s="27" customFormat="1" x14ac:dyDescent="0.25">
      <c r="B2" s="30" t="s">
        <v>67</v>
      </c>
      <c r="C2" s="31" t="s">
        <v>68</v>
      </c>
      <c r="D2" s="32" t="s">
        <v>69</v>
      </c>
    </row>
    <row r="3" spans="2:5" x14ac:dyDescent="0.25">
      <c r="B3" s="56"/>
      <c r="C3" s="56"/>
      <c r="D3" s="56"/>
      <c r="E3" s="55"/>
    </row>
    <row r="4" spans="2:5" x14ac:dyDescent="0.25">
      <c r="B4" s="57"/>
      <c r="C4" s="58"/>
      <c r="D4" s="2"/>
      <c r="E4" s="55"/>
    </row>
    <row r="5" spans="2:5" x14ac:dyDescent="0.25">
      <c r="B5" s="57"/>
      <c r="C5" s="58"/>
      <c r="D5" s="2"/>
      <c r="E5" s="55"/>
    </row>
    <row r="6" spans="2:5" x14ac:dyDescent="0.25">
      <c r="B6" s="57"/>
      <c r="C6" s="58"/>
      <c r="D6" s="2"/>
      <c r="E6" s="55"/>
    </row>
    <row r="7" spans="2:5" x14ac:dyDescent="0.25">
      <c r="B7" s="57"/>
      <c r="C7" s="58"/>
      <c r="D7" s="2"/>
      <c r="E7" s="55"/>
    </row>
    <row r="8" spans="2:5" x14ac:dyDescent="0.25">
      <c r="B8" s="57"/>
      <c r="C8" s="58"/>
      <c r="D8" s="2"/>
      <c r="E8" s="55"/>
    </row>
    <row r="9" spans="2:5" x14ac:dyDescent="0.25">
      <c r="B9" s="57"/>
      <c r="C9" s="58"/>
      <c r="D9" s="2"/>
      <c r="E9" s="55"/>
    </row>
    <row r="10" spans="2:5" x14ac:dyDescent="0.25">
      <c r="B10" s="57"/>
      <c r="C10" s="58"/>
      <c r="D10" s="2"/>
      <c r="E10" s="55"/>
    </row>
    <row r="11" spans="2:5" x14ac:dyDescent="0.25">
      <c r="B11" s="57"/>
      <c r="C11" s="58"/>
      <c r="D11" s="2"/>
      <c r="E11" s="55"/>
    </row>
    <row r="12" spans="2:5" x14ac:dyDescent="0.25">
      <c r="B12" s="57"/>
      <c r="C12" s="58"/>
      <c r="D12" s="2"/>
      <c r="E12" s="55"/>
    </row>
    <row r="13" spans="2:5" x14ac:dyDescent="0.25">
      <c r="B13" s="57"/>
      <c r="C13" s="58"/>
      <c r="D13" s="2"/>
      <c r="E13" s="55"/>
    </row>
    <row r="14" spans="2:5" x14ac:dyDescent="0.25">
      <c r="B14" s="57"/>
      <c r="C14" s="58"/>
      <c r="D14" s="2"/>
    </row>
    <row r="15" spans="2:5" x14ac:dyDescent="0.25">
      <c r="B15" s="57"/>
      <c r="C15" s="58"/>
      <c r="D15" s="2"/>
    </row>
    <row r="16" spans="2:5" x14ac:dyDescent="0.25">
      <c r="B16" s="57"/>
      <c r="C16" s="58"/>
      <c r="D16" s="2"/>
    </row>
    <row r="17" spans="2:4" x14ac:dyDescent="0.25">
      <c r="B17" s="57"/>
      <c r="C17" s="58"/>
      <c r="D17" s="2"/>
    </row>
    <row r="18" spans="2:4" x14ac:dyDescent="0.25">
      <c r="B18" s="57"/>
      <c r="C18" s="58"/>
      <c r="D18" s="2"/>
    </row>
    <row r="19" spans="2:4" x14ac:dyDescent="0.25">
      <c r="B19" s="57"/>
      <c r="C19" s="58"/>
      <c r="D19" s="2"/>
    </row>
    <row r="20" spans="2:4" x14ac:dyDescent="0.25">
      <c r="B20" s="57"/>
      <c r="C20" s="58"/>
      <c r="D20" s="2"/>
    </row>
    <row r="21" spans="2:4" x14ac:dyDescent="0.25">
      <c r="B21" s="57"/>
      <c r="C21" s="58"/>
      <c r="D21" s="2"/>
    </row>
    <row r="22" spans="2:4" x14ac:dyDescent="0.25">
      <c r="B22" s="57"/>
      <c r="C22" s="58"/>
      <c r="D22" s="2"/>
    </row>
    <row r="23" spans="2:4" x14ac:dyDescent="0.25">
      <c r="B23" s="57"/>
      <c r="C23" s="58"/>
      <c r="D23" s="2"/>
    </row>
    <row r="24" spans="2:4" x14ac:dyDescent="0.25">
      <c r="B24" s="57"/>
      <c r="C24" s="58"/>
      <c r="D24" s="2"/>
    </row>
    <row r="25" spans="2:4" x14ac:dyDescent="0.25">
      <c r="B25" s="57"/>
      <c r="C25" s="58"/>
      <c r="D25" s="2"/>
    </row>
    <row r="26" spans="2:4" x14ac:dyDescent="0.25">
      <c r="B26" s="57"/>
      <c r="C26" s="58"/>
      <c r="D26" s="2"/>
    </row>
    <row r="27" spans="2:4" x14ac:dyDescent="0.25">
      <c r="B27" s="57"/>
      <c r="C27" s="58"/>
      <c r="D27" s="2"/>
    </row>
    <row r="28" spans="2:4" x14ac:dyDescent="0.25">
      <c r="B28" s="57"/>
      <c r="C28" s="58"/>
      <c r="D28" s="2"/>
    </row>
    <row r="29" spans="2:4" x14ac:dyDescent="0.25">
      <c r="B29" s="59"/>
      <c r="C29" s="59"/>
      <c r="D29" s="59"/>
    </row>
    <row r="30" spans="2:4" x14ac:dyDescent="0.25">
      <c r="B30" s="59"/>
      <c r="C30" s="59"/>
      <c r="D30" s="59"/>
    </row>
    <row r="31" spans="2:4" x14ac:dyDescent="0.25">
      <c r="B31" s="59"/>
      <c r="C31" s="59"/>
      <c r="D31" s="59"/>
    </row>
    <row r="32" spans="2:4" x14ac:dyDescent="0.25">
      <c r="B32" s="59"/>
      <c r="C32" s="59"/>
      <c r="D32" s="59"/>
    </row>
    <row r="33" spans="2:4" x14ac:dyDescent="0.25">
      <c r="B33" s="59"/>
      <c r="C33" s="59"/>
      <c r="D33" s="59"/>
    </row>
    <row r="34" spans="2:4" x14ac:dyDescent="0.25">
      <c r="B34" s="59"/>
      <c r="C34" s="59"/>
      <c r="D34" s="59"/>
    </row>
    <row r="35" spans="2:4" x14ac:dyDescent="0.25">
      <c r="B35" s="59"/>
      <c r="C35" s="59"/>
      <c r="D35" s="59"/>
    </row>
    <row r="36" spans="2:4" x14ac:dyDescent="0.25">
      <c r="B36" s="59"/>
      <c r="C36" s="59"/>
      <c r="D36" s="59"/>
    </row>
    <row r="37" spans="2:4" x14ac:dyDescent="0.25">
      <c r="B37" s="59"/>
      <c r="C37" s="59"/>
      <c r="D37" s="59"/>
    </row>
    <row r="38" spans="2:4" x14ac:dyDescent="0.25">
      <c r="B38" s="59"/>
      <c r="C38" s="59"/>
      <c r="D38" s="59"/>
    </row>
    <row r="39" spans="2:4" x14ac:dyDescent="0.25">
      <c r="B39" s="59"/>
      <c r="C39" s="59"/>
      <c r="D39" s="59"/>
    </row>
    <row r="40" spans="2:4" x14ac:dyDescent="0.25">
      <c r="B40" s="59"/>
      <c r="C40" s="59"/>
      <c r="D40" s="59"/>
    </row>
    <row r="41" spans="2:4" x14ac:dyDescent="0.25">
      <c r="B41" s="59"/>
      <c r="C41" s="59"/>
      <c r="D41" s="59"/>
    </row>
    <row r="42" spans="2:4" x14ac:dyDescent="0.25">
      <c r="B42" s="59"/>
      <c r="C42" s="59"/>
      <c r="D42" s="59"/>
    </row>
    <row r="43" spans="2:4" x14ac:dyDescent="0.25">
      <c r="B43" s="59"/>
      <c r="C43" s="59"/>
      <c r="D43" s="59"/>
    </row>
    <row r="44" spans="2:4" x14ac:dyDescent="0.25">
      <c r="B44" s="59"/>
      <c r="C44" s="59"/>
      <c r="D44" s="59"/>
    </row>
    <row r="45" spans="2:4" x14ac:dyDescent="0.25">
      <c r="B45" s="59"/>
      <c r="C45" s="59"/>
      <c r="D45" s="59"/>
    </row>
    <row r="46" spans="2:4" x14ac:dyDescent="0.25">
      <c r="B46" s="59"/>
      <c r="C46" s="59"/>
      <c r="D46" s="59"/>
    </row>
    <row r="47" spans="2:4" x14ac:dyDescent="0.25">
      <c r="B47" s="57"/>
      <c r="C47" s="58"/>
      <c r="D47" s="2"/>
    </row>
    <row r="48" spans="2:4" x14ac:dyDescent="0.25">
      <c r="B48" s="57"/>
      <c r="C48" s="58"/>
      <c r="D48" s="2"/>
    </row>
    <row r="49" spans="2:4" x14ac:dyDescent="0.25">
      <c r="B49" s="57"/>
      <c r="C49" s="58"/>
      <c r="D49" s="2"/>
    </row>
    <row r="50" spans="2:4" x14ac:dyDescent="0.25">
      <c r="B50" s="57"/>
      <c r="C50" s="58"/>
      <c r="D50" s="2"/>
    </row>
    <row r="51" spans="2:4" x14ac:dyDescent="0.25">
      <c r="B51" s="57"/>
      <c r="C51" s="58"/>
      <c r="D51" s="2"/>
    </row>
    <row r="52" spans="2:4" x14ac:dyDescent="0.25">
      <c r="B52" s="57"/>
      <c r="C52" s="58"/>
      <c r="D52" s="2"/>
    </row>
    <row r="53" spans="2:4" x14ac:dyDescent="0.25">
      <c r="B53" s="57"/>
      <c r="C53" s="58"/>
      <c r="D53" s="2"/>
    </row>
    <row r="54" spans="2:4" x14ac:dyDescent="0.25">
      <c r="B54" s="57"/>
      <c r="C54" s="58"/>
      <c r="D54" s="2"/>
    </row>
    <row r="55" spans="2:4" x14ac:dyDescent="0.25">
      <c r="B55" s="57"/>
      <c r="C55" s="58"/>
      <c r="D55" s="2"/>
    </row>
    <row r="56" spans="2:4" x14ac:dyDescent="0.25">
      <c r="B56" s="57"/>
      <c r="C56" s="58"/>
      <c r="D56" s="2"/>
    </row>
    <row r="57" spans="2:4" x14ac:dyDescent="0.25">
      <c r="B57" s="57"/>
      <c r="C57" s="58"/>
      <c r="D57" s="2"/>
    </row>
    <row r="58" spans="2:4" x14ac:dyDescent="0.25">
      <c r="B58" s="57"/>
      <c r="C58" s="58"/>
      <c r="D58" s="2"/>
    </row>
    <row r="59" spans="2:4" x14ac:dyDescent="0.25">
      <c r="B59" s="57"/>
      <c r="C59" s="58"/>
      <c r="D59" s="2"/>
    </row>
    <row r="60" spans="2:4" x14ac:dyDescent="0.25">
      <c r="B60" s="57"/>
      <c r="C60" s="58"/>
      <c r="D60" s="2"/>
    </row>
    <row r="61" spans="2:4" x14ac:dyDescent="0.25">
      <c r="B61" s="57"/>
      <c r="C61" s="58"/>
      <c r="D61" s="2"/>
    </row>
    <row r="62" spans="2:4" x14ac:dyDescent="0.25">
      <c r="B62" s="57"/>
      <c r="C62" s="58"/>
      <c r="D62" s="2"/>
    </row>
    <row r="63" spans="2:4" x14ac:dyDescent="0.25">
      <c r="B63" s="57"/>
      <c r="C63" s="58"/>
      <c r="D63" s="2"/>
    </row>
    <row r="64" spans="2:4" x14ac:dyDescent="0.25">
      <c r="B64" s="57"/>
      <c r="C64" s="58"/>
      <c r="D64" s="2"/>
    </row>
    <row r="65" spans="2:4" x14ac:dyDescent="0.25">
      <c r="B65" s="57"/>
      <c r="C65" s="58"/>
      <c r="D65" s="2"/>
    </row>
    <row r="66" spans="2:4" x14ac:dyDescent="0.25">
      <c r="B66" s="57"/>
      <c r="C66" s="58"/>
      <c r="D66" s="2"/>
    </row>
    <row r="67" spans="2:4" x14ac:dyDescent="0.25">
      <c r="B67" s="57"/>
      <c r="C67" s="58"/>
      <c r="D67" s="2"/>
    </row>
    <row r="68" spans="2:4" x14ac:dyDescent="0.25">
      <c r="B68" s="57"/>
      <c r="C68" s="58"/>
      <c r="D68" s="2"/>
    </row>
    <row r="69" spans="2:4" x14ac:dyDescent="0.25">
      <c r="B69" s="57"/>
      <c r="C69" s="58"/>
      <c r="D69" s="2"/>
    </row>
    <row r="70" spans="2:4" x14ac:dyDescent="0.25">
      <c r="B70" s="57"/>
      <c r="C70" s="58"/>
      <c r="D70" s="2"/>
    </row>
    <row r="71" spans="2:4" x14ac:dyDescent="0.25">
      <c r="B71" s="57"/>
      <c r="C71" s="58"/>
      <c r="D71" s="2"/>
    </row>
    <row r="72" spans="2:4" x14ac:dyDescent="0.25">
      <c r="B72" s="57"/>
      <c r="C72" s="58"/>
      <c r="D72" s="2"/>
    </row>
    <row r="73" spans="2:4" x14ac:dyDescent="0.25">
      <c r="B73" s="57"/>
      <c r="C73" s="58"/>
      <c r="D73" s="2"/>
    </row>
    <row r="74" spans="2:4" x14ac:dyDescent="0.25">
      <c r="B74" s="57"/>
      <c r="C74" s="58"/>
      <c r="D74" s="2"/>
    </row>
    <row r="75" spans="2:4" x14ac:dyDescent="0.25">
      <c r="B75" s="57"/>
      <c r="C75" s="58"/>
      <c r="D75" s="2"/>
    </row>
    <row r="76" spans="2:4" x14ac:dyDescent="0.25">
      <c r="B76" s="57"/>
      <c r="C76" s="58"/>
      <c r="D76" s="2"/>
    </row>
    <row r="77" spans="2:4" x14ac:dyDescent="0.25">
      <c r="B77" s="57"/>
      <c r="C77" s="58"/>
      <c r="D77" s="2"/>
    </row>
    <row r="78" spans="2:4" x14ac:dyDescent="0.25">
      <c r="B78" s="57"/>
      <c r="C78" s="58"/>
      <c r="D78" s="2"/>
    </row>
    <row r="79" spans="2:4" x14ac:dyDescent="0.25">
      <c r="B79" s="57"/>
      <c r="C79" s="58"/>
      <c r="D79" s="2"/>
    </row>
    <row r="80" spans="2:4" x14ac:dyDescent="0.25">
      <c r="B80" s="57"/>
      <c r="C80" s="58"/>
      <c r="D80" s="2"/>
    </row>
    <row r="81" spans="2:4" x14ac:dyDescent="0.25">
      <c r="B81" s="57"/>
      <c r="C81" s="58"/>
      <c r="D81" s="2"/>
    </row>
    <row r="82" spans="2:4" x14ac:dyDescent="0.25">
      <c r="B82" s="57"/>
      <c r="C82" s="58"/>
      <c r="D82" s="2"/>
    </row>
    <row r="83" spans="2:4" x14ac:dyDescent="0.25">
      <c r="B83" s="57"/>
      <c r="C83" s="58"/>
      <c r="D83" s="2"/>
    </row>
    <row r="84" spans="2:4" x14ac:dyDescent="0.25">
      <c r="B84" s="57"/>
      <c r="C84" s="58"/>
      <c r="D84" s="2"/>
    </row>
    <row r="85" spans="2:4" x14ac:dyDescent="0.25">
      <c r="B85" s="57"/>
      <c r="C85" s="58"/>
      <c r="D85" s="2"/>
    </row>
    <row r="86" spans="2:4" x14ac:dyDescent="0.25">
      <c r="B86" s="57"/>
      <c r="C86" s="58"/>
      <c r="D86" s="2"/>
    </row>
    <row r="87" spans="2:4" x14ac:dyDescent="0.25">
      <c r="B87" s="57"/>
      <c r="C87" s="58"/>
      <c r="D87" s="2"/>
    </row>
    <row r="88" spans="2:4" x14ac:dyDescent="0.25">
      <c r="B88" s="57"/>
      <c r="C88" s="58"/>
      <c r="D88" s="2"/>
    </row>
    <row r="89" spans="2:4" x14ac:dyDescent="0.25">
      <c r="B89" s="57"/>
      <c r="C89" s="58"/>
      <c r="D89" s="2"/>
    </row>
    <row r="90" spans="2:4" x14ac:dyDescent="0.25">
      <c r="B90" s="57"/>
      <c r="C90" s="58"/>
      <c r="D90" s="2"/>
    </row>
    <row r="91" spans="2:4" x14ac:dyDescent="0.25">
      <c r="B91" s="57"/>
      <c r="C91" s="58"/>
      <c r="D91" s="2"/>
    </row>
    <row r="92" spans="2:4" x14ac:dyDescent="0.25">
      <c r="B92" s="57"/>
      <c r="C92" s="58"/>
      <c r="D92" s="2"/>
    </row>
    <row r="93" spans="2:4" x14ac:dyDescent="0.25">
      <c r="B93" s="57"/>
      <c r="C93" s="58"/>
      <c r="D93" s="2"/>
    </row>
    <row r="94" spans="2:4" x14ac:dyDescent="0.25">
      <c r="B94" s="57"/>
      <c r="C94" s="58"/>
      <c r="D94" s="2"/>
    </row>
    <row r="95" spans="2:4" x14ac:dyDescent="0.25">
      <c r="B95" s="57"/>
      <c r="C95" s="58"/>
      <c r="D95" s="2"/>
    </row>
    <row r="96" spans="2:4" x14ac:dyDescent="0.25">
      <c r="B96" s="57"/>
      <c r="C96" s="58"/>
      <c r="D96" s="2"/>
    </row>
    <row r="97" spans="2:4" x14ac:dyDescent="0.25">
      <c r="B97" s="57"/>
      <c r="C97" s="58"/>
      <c r="D97" s="2"/>
    </row>
    <row r="98" spans="2:4" x14ac:dyDescent="0.25">
      <c r="B98" s="57"/>
      <c r="C98" s="58"/>
      <c r="D98" s="2"/>
    </row>
    <row r="99" spans="2:4" x14ac:dyDescent="0.25">
      <c r="B99" s="57"/>
      <c r="C99" s="58"/>
      <c r="D99" s="2"/>
    </row>
    <row r="100" spans="2:4" x14ac:dyDescent="0.25">
      <c r="B100" s="57"/>
      <c r="C100" s="58"/>
      <c r="D100" s="2"/>
    </row>
    <row r="101" spans="2:4" x14ac:dyDescent="0.25">
      <c r="B101" s="57"/>
      <c r="C101" s="58"/>
      <c r="D101" s="2"/>
    </row>
    <row r="102" spans="2:4" x14ac:dyDescent="0.25">
      <c r="B102" s="57"/>
      <c r="C102" s="58"/>
      <c r="D102" s="2"/>
    </row>
    <row r="103" spans="2:4" x14ac:dyDescent="0.25">
      <c r="B103" s="57"/>
      <c r="C103" s="58"/>
      <c r="D103" s="2"/>
    </row>
    <row r="104" spans="2:4" x14ac:dyDescent="0.25">
      <c r="B104" s="57"/>
      <c r="C104" s="58"/>
      <c r="D104" s="2"/>
    </row>
    <row r="105" spans="2:4" x14ac:dyDescent="0.25">
      <c r="B105" s="57"/>
      <c r="C105" s="58"/>
      <c r="D105" s="2"/>
    </row>
    <row r="106" spans="2:4" x14ac:dyDescent="0.25">
      <c r="B106" s="57"/>
      <c r="C106" s="58"/>
      <c r="D106" s="2"/>
    </row>
    <row r="107" spans="2:4" x14ac:dyDescent="0.25">
      <c r="B107" s="57"/>
      <c r="C107" s="58"/>
      <c r="D107" s="2"/>
    </row>
    <row r="108" spans="2:4" x14ac:dyDescent="0.25">
      <c r="B108" s="57"/>
      <c r="C108" s="58"/>
      <c r="D108" s="2"/>
    </row>
    <row r="109" spans="2:4" x14ac:dyDescent="0.25">
      <c r="B109" s="57"/>
      <c r="C109" s="58"/>
      <c r="D109" s="2"/>
    </row>
    <row r="110" spans="2:4" x14ac:dyDescent="0.25">
      <c r="B110" s="57"/>
      <c r="C110" s="58"/>
      <c r="D110" s="2"/>
    </row>
    <row r="111" spans="2:4" x14ac:dyDescent="0.25">
      <c r="B111" s="57"/>
      <c r="C111" s="58"/>
      <c r="D111" s="2"/>
    </row>
    <row r="112" spans="2:4" x14ac:dyDescent="0.25">
      <c r="B112" s="57"/>
      <c r="C112" s="58"/>
      <c r="D112" s="2"/>
    </row>
    <row r="113" spans="2:4" x14ac:dyDescent="0.25">
      <c r="B113" s="57"/>
      <c r="C113" s="58"/>
      <c r="D113" s="2"/>
    </row>
    <row r="114" spans="2:4" x14ac:dyDescent="0.25">
      <c r="B114" s="57"/>
      <c r="C114" s="58"/>
      <c r="D114" s="2"/>
    </row>
    <row r="115" spans="2:4" x14ac:dyDescent="0.25">
      <c r="B115" s="57"/>
      <c r="C115" s="58"/>
      <c r="D115" s="2"/>
    </row>
    <row r="116" spans="2:4" x14ac:dyDescent="0.25">
      <c r="B116" s="57"/>
      <c r="C116" s="58"/>
      <c r="D116" s="2"/>
    </row>
    <row r="117" spans="2:4" x14ac:dyDescent="0.25">
      <c r="B117" s="57"/>
      <c r="C117" s="58"/>
      <c r="D117" s="2"/>
    </row>
    <row r="118" spans="2:4" x14ac:dyDescent="0.25">
      <c r="B118" s="57"/>
      <c r="C118" s="58"/>
      <c r="D118" s="2"/>
    </row>
    <row r="119" spans="2:4" x14ac:dyDescent="0.25">
      <c r="B119" s="57"/>
      <c r="C119" s="58"/>
      <c r="D119" s="2"/>
    </row>
    <row r="120" spans="2:4" x14ac:dyDescent="0.25">
      <c r="B120" s="57"/>
      <c r="C120" s="58"/>
      <c r="D120" s="2"/>
    </row>
    <row r="121" spans="2:4" x14ac:dyDescent="0.25">
      <c r="B121" s="57"/>
      <c r="C121" s="58"/>
      <c r="D121" s="2"/>
    </row>
    <row r="122" spans="2:4" x14ac:dyDescent="0.25">
      <c r="B122" s="57"/>
      <c r="C122" s="58"/>
      <c r="D122" s="2"/>
    </row>
    <row r="123" spans="2:4" x14ac:dyDescent="0.25">
      <c r="B123" s="57"/>
      <c r="C123" s="58"/>
      <c r="D123" s="2"/>
    </row>
    <row r="124" spans="2:4" x14ac:dyDescent="0.25">
      <c r="B124" s="57"/>
      <c r="C124" s="58"/>
      <c r="D124" s="2"/>
    </row>
    <row r="125" spans="2:4" x14ac:dyDescent="0.25">
      <c r="B125" s="57"/>
      <c r="C125" s="58"/>
      <c r="D125" s="2"/>
    </row>
    <row r="126" spans="2:4" x14ac:dyDescent="0.25">
      <c r="B126" s="57"/>
      <c r="C126" s="58"/>
      <c r="D126" s="2"/>
    </row>
    <row r="127" spans="2:4" x14ac:dyDescent="0.25">
      <c r="B127" s="57"/>
      <c r="C127" s="58"/>
      <c r="D127" s="2"/>
    </row>
    <row r="128" spans="2:4" x14ac:dyDescent="0.25">
      <c r="B128" s="57"/>
      <c r="C128" s="58"/>
      <c r="D128" s="2"/>
    </row>
    <row r="129" spans="2:4" x14ac:dyDescent="0.25">
      <c r="B129" s="57"/>
      <c r="C129" s="58"/>
      <c r="D129" s="2"/>
    </row>
    <row r="130" spans="2:4" x14ac:dyDescent="0.25">
      <c r="B130" s="57"/>
      <c r="C130" s="58"/>
      <c r="D130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S28"/>
  <sheetViews>
    <sheetView zoomScaleNormal="100" workbookViewId="0">
      <pane xSplit="2" ySplit="2" topLeftCell="W18" activePane="bottomRight" state="frozen"/>
      <selection pane="topRight" activeCell="C1" sqref="C1"/>
      <selection pane="bottomLeft" activeCell="A3" sqref="A3"/>
      <selection pane="bottomRight" activeCell="Y31" sqref="Y31"/>
    </sheetView>
  </sheetViews>
  <sheetFormatPr defaultColWidth="8.7109375" defaultRowHeight="15" x14ac:dyDescent="0.25"/>
  <cols>
    <col min="2" max="2" width="15.7109375" customWidth="1"/>
    <col min="3" max="7" width="8.7109375" customWidth="1"/>
    <col min="9" max="13" width="8.7109375" customWidth="1"/>
    <col min="15" max="20" width="8.7109375" customWidth="1"/>
    <col min="22" max="25" width="8.7109375" customWidth="1"/>
    <col min="27" max="30" width="8.7109375" customWidth="1"/>
    <col min="32" max="35" width="8.7109375" customWidth="1"/>
  </cols>
  <sheetData>
    <row r="1" spans="2:45" x14ac:dyDescent="0.25">
      <c r="B1" s="100" t="s">
        <v>70</v>
      </c>
    </row>
    <row r="2" spans="2:45" x14ac:dyDescent="0.25">
      <c r="B2" s="64" t="s">
        <v>71</v>
      </c>
      <c r="C2" s="46">
        <v>1.1000000000000001</v>
      </c>
      <c r="D2" s="46">
        <v>1.2</v>
      </c>
      <c r="E2" s="46">
        <v>1.3</v>
      </c>
      <c r="F2" s="46">
        <v>1.4</v>
      </c>
      <c r="G2" s="46">
        <v>1.5</v>
      </c>
      <c r="H2" s="54" t="s">
        <v>5</v>
      </c>
      <c r="I2" s="46">
        <v>2.1</v>
      </c>
      <c r="J2" s="46">
        <v>2.2000000000000002</v>
      </c>
      <c r="K2" s="46">
        <v>2.2999999999999998</v>
      </c>
      <c r="L2" s="46">
        <v>2.4</v>
      </c>
      <c r="M2" s="46">
        <v>2.5</v>
      </c>
      <c r="N2" s="54" t="s">
        <v>6</v>
      </c>
      <c r="O2" s="47">
        <v>3.1</v>
      </c>
      <c r="P2" s="47">
        <v>3.2</v>
      </c>
      <c r="Q2" s="47">
        <v>3.3</v>
      </c>
      <c r="R2" s="47">
        <v>3.4</v>
      </c>
      <c r="S2" s="47">
        <v>3.5</v>
      </c>
      <c r="T2" s="47">
        <v>3.6</v>
      </c>
      <c r="U2" s="48" t="s">
        <v>7</v>
      </c>
      <c r="V2" s="47">
        <v>4.0999999999999996</v>
      </c>
      <c r="W2" s="47">
        <v>4.2</v>
      </c>
      <c r="X2" s="47">
        <v>4.3</v>
      </c>
      <c r="Y2" s="47">
        <v>4.4000000000000004</v>
      </c>
      <c r="Z2" s="48" t="s">
        <v>8</v>
      </c>
      <c r="AA2" s="47">
        <v>5.0999999999999996</v>
      </c>
      <c r="AB2" s="47">
        <v>5.2</v>
      </c>
      <c r="AC2" s="47">
        <v>5.3</v>
      </c>
      <c r="AD2" s="47">
        <v>5.4</v>
      </c>
      <c r="AE2" s="48" t="s">
        <v>9</v>
      </c>
      <c r="AF2" s="47">
        <v>6.1</v>
      </c>
      <c r="AG2" s="47">
        <v>6.2</v>
      </c>
      <c r="AH2" s="47">
        <v>6.3</v>
      </c>
      <c r="AI2" s="47">
        <v>6.4</v>
      </c>
      <c r="AJ2" s="48" t="s">
        <v>10</v>
      </c>
      <c r="AK2" s="47">
        <v>7.1</v>
      </c>
      <c r="AL2" s="47">
        <v>7.2</v>
      </c>
      <c r="AM2" s="47">
        <v>7.3</v>
      </c>
      <c r="AN2" s="47">
        <v>7.4</v>
      </c>
      <c r="AO2" s="47" t="s">
        <v>11</v>
      </c>
      <c r="AP2" s="47">
        <v>8.1</v>
      </c>
      <c r="AQ2" s="47">
        <v>8.1999999999999993</v>
      </c>
      <c r="AR2" s="47">
        <v>8.3000000000000007</v>
      </c>
      <c r="AS2" s="47" t="s">
        <v>12</v>
      </c>
    </row>
    <row r="3" spans="2:45" x14ac:dyDescent="0.25">
      <c r="B3" s="64" t="str">
        <f>'Effort, costs'!B2</f>
        <v>WMO</v>
      </c>
      <c r="C3" s="49"/>
      <c r="D3" s="49"/>
      <c r="E3" s="49"/>
      <c r="F3" s="49"/>
      <c r="G3" s="49"/>
      <c r="H3" s="50">
        <f t="shared" ref="H3:H22" si="0">SUM(C3:G3)</f>
        <v>0</v>
      </c>
      <c r="I3" s="49"/>
      <c r="J3" s="49"/>
      <c r="K3" s="49"/>
      <c r="L3" s="49"/>
      <c r="M3" s="49"/>
      <c r="N3" s="50">
        <f t="shared" ref="N3:N22" si="1">SUM(I3:M3)</f>
        <v>0</v>
      </c>
      <c r="O3" s="49"/>
      <c r="P3" s="49"/>
      <c r="Q3" s="49"/>
      <c r="R3" s="49"/>
      <c r="S3" s="49"/>
      <c r="T3" s="49"/>
      <c r="U3" s="50">
        <f t="shared" ref="U3:U22" si="2">SUM(O3:T3)</f>
        <v>0</v>
      </c>
      <c r="V3" s="49"/>
      <c r="W3" s="49"/>
      <c r="X3" s="49"/>
      <c r="Y3" s="49"/>
      <c r="Z3" s="50">
        <f t="shared" ref="Z3:Z22" si="3">SUM(V3:Y3)</f>
        <v>0</v>
      </c>
      <c r="AA3" s="49"/>
      <c r="AB3" s="49"/>
      <c r="AC3" s="49"/>
      <c r="AD3" s="49"/>
      <c r="AE3" s="50">
        <f t="shared" ref="AE3:AE22" si="4">SUM(AA3:AD3)</f>
        <v>0</v>
      </c>
      <c r="AF3" s="49"/>
      <c r="AG3" s="49"/>
      <c r="AH3" s="49"/>
      <c r="AI3" s="49"/>
      <c r="AJ3" s="50">
        <f t="shared" ref="AJ3:AJ22" si="5">SUM(AF3:AI3)</f>
        <v>0</v>
      </c>
      <c r="AK3" s="49"/>
      <c r="AL3" s="49"/>
      <c r="AM3" s="49"/>
      <c r="AN3" s="49"/>
      <c r="AO3" s="50">
        <f t="shared" ref="AO3:AO22" si="6">SUM(AK3:AN3)</f>
        <v>0</v>
      </c>
      <c r="AP3" s="49"/>
      <c r="AQ3" s="49"/>
      <c r="AR3" s="49"/>
      <c r="AS3" s="50">
        <f t="shared" ref="AS3:AS23" si="7">SUM(AP3:AR3)</f>
        <v>0</v>
      </c>
    </row>
    <row r="4" spans="2:45" x14ac:dyDescent="0.25">
      <c r="B4" s="64" t="str">
        <f>'Effort, costs'!B3</f>
        <v>BSC</v>
      </c>
      <c r="C4" s="49"/>
      <c r="D4" s="49"/>
      <c r="E4" s="49"/>
      <c r="F4" s="49"/>
      <c r="G4" s="49"/>
      <c r="H4" s="50">
        <f t="shared" si="0"/>
        <v>0</v>
      </c>
      <c r="I4" s="49"/>
      <c r="J4" s="49"/>
      <c r="K4" s="49"/>
      <c r="L4" s="49"/>
      <c r="M4" s="49"/>
      <c r="N4" s="50">
        <f t="shared" si="1"/>
        <v>0</v>
      </c>
      <c r="O4" s="49"/>
      <c r="P4" s="49"/>
      <c r="Q4" s="49"/>
      <c r="R4" s="49"/>
      <c r="S4" s="49"/>
      <c r="T4" s="49"/>
      <c r="U4" s="50">
        <f t="shared" si="2"/>
        <v>0</v>
      </c>
      <c r="V4" s="49"/>
      <c r="W4" s="49"/>
      <c r="X4" s="49"/>
      <c r="Y4" s="49"/>
      <c r="Z4" s="50">
        <f t="shared" si="3"/>
        <v>0</v>
      </c>
      <c r="AA4" s="49"/>
      <c r="AB4" s="49"/>
      <c r="AC4" s="49"/>
      <c r="AD4" s="49"/>
      <c r="AE4" s="50">
        <f t="shared" si="4"/>
        <v>0</v>
      </c>
      <c r="AF4" s="49"/>
      <c r="AG4" s="49"/>
      <c r="AH4" s="49"/>
      <c r="AI4" s="49"/>
      <c r="AJ4" s="50">
        <f t="shared" si="5"/>
        <v>0</v>
      </c>
      <c r="AK4" s="49"/>
      <c r="AL4" s="49"/>
      <c r="AM4" s="49"/>
      <c r="AN4" s="49"/>
      <c r="AO4" s="50">
        <f t="shared" si="6"/>
        <v>0</v>
      </c>
      <c r="AP4" s="49"/>
      <c r="AQ4" s="49"/>
      <c r="AR4" s="49"/>
      <c r="AS4" s="50">
        <f t="shared" si="7"/>
        <v>0</v>
      </c>
    </row>
    <row r="5" spans="2:45" x14ac:dyDescent="0.25">
      <c r="B5" s="64" t="str">
        <f>'Effort, costs'!B4</f>
        <v>MettOffice</v>
      </c>
      <c r="C5" s="49"/>
      <c r="D5" s="49"/>
      <c r="E5" s="49"/>
      <c r="F5" s="49"/>
      <c r="G5" s="49"/>
      <c r="H5" s="50">
        <f t="shared" si="0"/>
        <v>0</v>
      </c>
      <c r="I5" s="49"/>
      <c r="J5" s="49"/>
      <c r="K5" s="49"/>
      <c r="L5" s="49"/>
      <c r="M5" s="49"/>
      <c r="N5" s="50">
        <f t="shared" si="1"/>
        <v>0</v>
      </c>
      <c r="O5" s="49"/>
      <c r="P5" s="49"/>
      <c r="Q5" s="49"/>
      <c r="R5" s="49"/>
      <c r="S5" s="49"/>
      <c r="T5" s="49"/>
      <c r="U5" s="50">
        <f t="shared" si="2"/>
        <v>0</v>
      </c>
      <c r="V5" s="49"/>
      <c r="W5" s="49"/>
      <c r="X5" s="49"/>
      <c r="Y5" s="49"/>
      <c r="Z5" s="50">
        <f t="shared" si="3"/>
        <v>0</v>
      </c>
      <c r="AA5" s="49"/>
      <c r="AB5" s="49"/>
      <c r="AC5" s="49"/>
      <c r="AD5" s="49"/>
      <c r="AE5" s="50">
        <f t="shared" si="4"/>
        <v>0</v>
      </c>
      <c r="AF5" s="49"/>
      <c r="AG5" s="49"/>
      <c r="AH5" s="49"/>
      <c r="AI5" s="49"/>
      <c r="AJ5" s="50">
        <f t="shared" si="5"/>
        <v>0</v>
      </c>
      <c r="AK5" s="49"/>
      <c r="AL5" s="49"/>
      <c r="AM5" s="49"/>
      <c r="AN5" s="49"/>
      <c r="AO5" s="50">
        <f t="shared" si="6"/>
        <v>0</v>
      </c>
      <c r="AP5" s="49"/>
      <c r="AQ5" s="49"/>
      <c r="AR5" s="49"/>
      <c r="AS5" s="50">
        <f t="shared" si="7"/>
        <v>0</v>
      </c>
    </row>
    <row r="6" spans="2:45" x14ac:dyDescent="0.25">
      <c r="B6" s="64" t="str">
        <f>'Effort, costs'!B5</f>
        <v>WEMC</v>
      </c>
      <c r="C6" s="49"/>
      <c r="D6" s="49"/>
      <c r="E6" s="49"/>
      <c r="F6" s="49"/>
      <c r="G6" s="49"/>
      <c r="H6" s="50">
        <f t="shared" si="0"/>
        <v>0</v>
      </c>
      <c r="I6" s="49"/>
      <c r="J6" s="49"/>
      <c r="K6" s="49"/>
      <c r="L6" s="49"/>
      <c r="M6" s="49"/>
      <c r="N6" s="50">
        <f t="shared" si="1"/>
        <v>0</v>
      </c>
      <c r="O6" s="49"/>
      <c r="P6" s="49"/>
      <c r="Q6" s="49"/>
      <c r="R6" s="49"/>
      <c r="S6" s="49"/>
      <c r="T6" s="49"/>
      <c r="U6" s="50">
        <f t="shared" si="2"/>
        <v>0</v>
      </c>
      <c r="V6" s="49"/>
      <c r="W6" s="49"/>
      <c r="X6" s="49"/>
      <c r="Y6" s="49"/>
      <c r="Z6" s="50">
        <f t="shared" si="3"/>
        <v>0</v>
      </c>
      <c r="AA6" s="49"/>
      <c r="AB6" s="49"/>
      <c r="AC6" s="49"/>
      <c r="AD6" s="49"/>
      <c r="AE6" s="50">
        <f t="shared" si="4"/>
        <v>0</v>
      </c>
      <c r="AF6" s="49"/>
      <c r="AG6" s="49"/>
      <c r="AH6" s="49"/>
      <c r="AI6" s="49"/>
      <c r="AJ6" s="50">
        <f t="shared" si="5"/>
        <v>0</v>
      </c>
      <c r="AK6" s="49"/>
      <c r="AL6" s="49"/>
      <c r="AM6" s="49"/>
      <c r="AN6" s="49"/>
      <c r="AO6" s="50">
        <f t="shared" si="6"/>
        <v>0</v>
      </c>
      <c r="AP6" s="49"/>
      <c r="AQ6" s="49"/>
      <c r="AR6" s="49"/>
      <c r="AS6" s="50">
        <f t="shared" si="7"/>
        <v>0</v>
      </c>
    </row>
    <row r="7" spans="2:45" x14ac:dyDescent="0.25">
      <c r="B7" s="64" t="str">
        <f>'Effort, costs'!B6</f>
        <v>SADC CSC</v>
      </c>
      <c r="C7" s="49"/>
      <c r="D7" s="49"/>
      <c r="E7" s="49"/>
      <c r="F7" s="49"/>
      <c r="G7" s="49"/>
      <c r="H7" s="50">
        <f t="shared" si="0"/>
        <v>0</v>
      </c>
      <c r="I7" s="49"/>
      <c r="J7" s="49"/>
      <c r="K7" s="49"/>
      <c r="L7" s="49"/>
      <c r="M7" s="49"/>
      <c r="N7" s="50">
        <f t="shared" si="1"/>
        <v>0</v>
      </c>
      <c r="O7" s="49"/>
      <c r="P7" s="49"/>
      <c r="Q7" s="49"/>
      <c r="R7" s="49"/>
      <c r="S7" s="49"/>
      <c r="T7" s="49"/>
      <c r="U7" s="50">
        <f t="shared" si="2"/>
        <v>0</v>
      </c>
      <c r="V7" s="49"/>
      <c r="W7" s="49"/>
      <c r="X7" s="49"/>
      <c r="Y7" s="49"/>
      <c r="Z7" s="50">
        <f t="shared" si="3"/>
        <v>0</v>
      </c>
      <c r="AA7" s="49"/>
      <c r="AB7" s="49"/>
      <c r="AC7" s="49"/>
      <c r="AD7" s="49"/>
      <c r="AE7" s="50">
        <f t="shared" si="4"/>
        <v>0</v>
      </c>
      <c r="AF7" s="49"/>
      <c r="AG7" s="49"/>
      <c r="AH7" s="49"/>
      <c r="AI7" s="49"/>
      <c r="AJ7" s="50">
        <f t="shared" si="5"/>
        <v>0</v>
      </c>
      <c r="AK7" s="49"/>
      <c r="AL7" s="49"/>
      <c r="AM7" s="49"/>
      <c r="AN7" s="49"/>
      <c r="AO7" s="50">
        <f t="shared" si="6"/>
        <v>0</v>
      </c>
      <c r="AP7" s="49"/>
      <c r="AQ7" s="49"/>
      <c r="AR7" s="49"/>
      <c r="AS7" s="50">
        <f t="shared" si="7"/>
        <v>0</v>
      </c>
    </row>
    <row r="8" spans="2:45" x14ac:dyDescent="0.25">
      <c r="B8" s="64" t="str">
        <f>'Effort, costs'!B7</f>
        <v>EDF</v>
      </c>
      <c r="C8" s="49"/>
      <c r="D8" s="49"/>
      <c r="E8" s="49"/>
      <c r="F8" s="49"/>
      <c r="G8" s="49"/>
      <c r="H8" s="50">
        <f t="shared" si="0"/>
        <v>0</v>
      </c>
      <c r="I8" s="49"/>
      <c r="J8" s="49"/>
      <c r="K8" s="49"/>
      <c r="L8" s="49"/>
      <c r="M8" s="49"/>
      <c r="N8" s="50">
        <f t="shared" si="1"/>
        <v>0</v>
      </c>
      <c r="O8" s="49"/>
      <c r="P8" s="49"/>
      <c r="Q8" s="49"/>
      <c r="R8" s="49"/>
      <c r="S8" s="49"/>
      <c r="T8" s="49"/>
      <c r="U8" s="50">
        <f t="shared" si="2"/>
        <v>0</v>
      </c>
      <c r="V8" s="49"/>
      <c r="W8" s="49"/>
      <c r="X8" s="49"/>
      <c r="Y8" s="49"/>
      <c r="Z8" s="50">
        <f t="shared" si="3"/>
        <v>0</v>
      </c>
      <c r="AA8" s="49"/>
      <c r="AB8" s="49"/>
      <c r="AC8" s="49"/>
      <c r="AD8" s="49"/>
      <c r="AE8" s="50">
        <f t="shared" si="4"/>
        <v>0</v>
      </c>
      <c r="AF8" s="49"/>
      <c r="AG8" s="49"/>
      <c r="AH8" s="49"/>
      <c r="AI8" s="49"/>
      <c r="AJ8" s="50">
        <f t="shared" si="5"/>
        <v>0</v>
      </c>
      <c r="AK8" s="49"/>
      <c r="AL8" s="49"/>
      <c r="AM8" s="49"/>
      <c r="AN8" s="49"/>
      <c r="AO8" s="50">
        <f t="shared" si="6"/>
        <v>0</v>
      </c>
      <c r="AP8" s="49"/>
      <c r="AQ8" s="49"/>
      <c r="AR8" s="49"/>
      <c r="AS8" s="50">
        <f t="shared" si="7"/>
        <v>0</v>
      </c>
    </row>
    <row r="9" spans="2:45" x14ac:dyDescent="0.25">
      <c r="B9" s="64" t="str">
        <f>'Effort, costs'!B8</f>
        <v xml:space="preserve">ACMAD </v>
      </c>
      <c r="C9" s="49"/>
      <c r="D9" s="49"/>
      <c r="E9" s="49"/>
      <c r="F9" s="49"/>
      <c r="G9" s="49"/>
      <c r="H9" s="50">
        <f t="shared" si="0"/>
        <v>0</v>
      </c>
      <c r="I9" s="49"/>
      <c r="J9" s="49"/>
      <c r="K9" s="49"/>
      <c r="L9" s="49"/>
      <c r="M9" s="49"/>
      <c r="N9" s="50">
        <f t="shared" si="1"/>
        <v>0</v>
      </c>
      <c r="O9" s="49"/>
      <c r="P9" s="49"/>
      <c r="Q9" s="49"/>
      <c r="R9" s="49"/>
      <c r="S9" s="49"/>
      <c r="T9" s="49"/>
      <c r="U9" s="50">
        <f t="shared" si="2"/>
        <v>0</v>
      </c>
      <c r="V9" s="49"/>
      <c r="W9" s="49"/>
      <c r="X9" s="49"/>
      <c r="Y9" s="49"/>
      <c r="Z9" s="50">
        <f t="shared" si="3"/>
        <v>0</v>
      </c>
      <c r="AA9" s="49"/>
      <c r="AB9" s="49"/>
      <c r="AC9" s="49"/>
      <c r="AD9" s="49"/>
      <c r="AE9" s="50">
        <f t="shared" si="4"/>
        <v>0</v>
      </c>
      <c r="AF9" s="49"/>
      <c r="AG9" s="49"/>
      <c r="AH9" s="49"/>
      <c r="AI9" s="49"/>
      <c r="AJ9" s="50">
        <f t="shared" si="5"/>
        <v>0</v>
      </c>
      <c r="AK9" s="49"/>
      <c r="AL9" s="49"/>
      <c r="AM9" s="49"/>
      <c r="AN9" s="49"/>
      <c r="AO9" s="50">
        <f t="shared" si="6"/>
        <v>0</v>
      </c>
      <c r="AP9" s="49"/>
      <c r="AQ9" s="49"/>
      <c r="AR9" s="49"/>
      <c r="AS9" s="50">
        <f t="shared" si="7"/>
        <v>0</v>
      </c>
    </row>
    <row r="10" spans="2:45" x14ac:dyDescent="0.25">
      <c r="B10" s="64" t="str">
        <f>'Effort, costs'!B9</f>
        <v>CSIR</v>
      </c>
      <c r="C10" s="49"/>
      <c r="D10" s="49"/>
      <c r="E10" s="49"/>
      <c r="F10" s="49"/>
      <c r="G10" s="49"/>
      <c r="H10" s="50">
        <f t="shared" si="0"/>
        <v>0</v>
      </c>
      <c r="I10" s="49"/>
      <c r="J10" s="49"/>
      <c r="K10" s="49"/>
      <c r="L10" s="49"/>
      <c r="M10" s="49"/>
      <c r="N10" s="50">
        <f t="shared" si="1"/>
        <v>0</v>
      </c>
      <c r="O10" s="49"/>
      <c r="P10" s="49"/>
      <c r="Q10" s="49"/>
      <c r="R10" s="49"/>
      <c r="S10" s="49"/>
      <c r="T10" s="49"/>
      <c r="U10" s="50">
        <f t="shared" si="2"/>
        <v>0</v>
      </c>
      <c r="V10" s="49"/>
      <c r="W10" s="49"/>
      <c r="X10" s="49"/>
      <c r="Y10" s="49"/>
      <c r="Z10" s="50">
        <f t="shared" si="3"/>
        <v>0</v>
      </c>
      <c r="AA10" s="49"/>
      <c r="AB10" s="49"/>
      <c r="AC10" s="49"/>
      <c r="AD10" s="49"/>
      <c r="AE10" s="50">
        <f t="shared" si="4"/>
        <v>0</v>
      </c>
      <c r="AF10" s="49"/>
      <c r="AG10" s="49"/>
      <c r="AH10" s="49"/>
      <c r="AI10" s="49"/>
      <c r="AJ10" s="50">
        <f t="shared" si="5"/>
        <v>0</v>
      </c>
      <c r="AK10" s="49"/>
      <c r="AL10" s="49"/>
      <c r="AM10" s="49"/>
      <c r="AN10" s="49"/>
      <c r="AO10" s="50">
        <f t="shared" si="6"/>
        <v>0</v>
      </c>
      <c r="AP10" s="49"/>
      <c r="AQ10" s="49"/>
      <c r="AR10" s="49"/>
      <c r="AS10" s="50">
        <f t="shared" si="7"/>
        <v>0</v>
      </c>
    </row>
    <row r="11" spans="2:45" x14ac:dyDescent="0.25">
      <c r="B11" s="64" t="str">
        <f>'Effort, costs'!B10</f>
        <v>LGI</v>
      </c>
      <c r="C11" s="49"/>
      <c r="D11" s="49"/>
      <c r="E11" s="49"/>
      <c r="F11" s="49"/>
      <c r="G11" s="49"/>
      <c r="H11" s="50">
        <f t="shared" si="0"/>
        <v>0</v>
      </c>
      <c r="I11" s="49"/>
      <c r="J11" s="49"/>
      <c r="K11" s="49"/>
      <c r="L11" s="49"/>
      <c r="M11" s="49"/>
      <c r="N11" s="50">
        <f t="shared" si="1"/>
        <v>0</v>
      </c>
      <c r="O11" s="49"/>
      <c r="P11" s="49"/>
      <c r="Q11" s="49"/>
      <c r="R11" s="49"/>
      <c r="S11" s="49"/>
      <c r="T11" s="49"/>
      <c r="U11" s="50">
        <f t="shared" si="2"/>
        <v>0</v>
      </c>
      <c r="V11" s="49"/>
      <c r="W11" s="49"/>
      <c r="X11" s="49"/>
      <c r="Y11" s="49"/>
      <c r="Z11" s="50">
        <f t="shared" si="3"/>
        <v>0</v>
      </c>
      <c r="AA11" s="49"/>
      <c r="AB11" s="49"/>
      <c r="AC11" s="49"/>
      <c r="AD11" s="49"/>
      <c r="AE11" s="50">
        <f t="shared" si="4"/>
        <v>0</v>
      </c>
      <c r="AF11" s="49"/>
      <c r="AG11" s="49"/>
      <c r="AH11" s="49"/>
      <c r="AI11" s="49"/>
      <c r="AJ11" s="50">
        <f t="shared" si="5"/>
        <v>0</v>
      </c>
      <c r="AK11" s="49"/>
      <c r="AL11" s="49"/>
      <c r="AM11" s="49"/>
      <c r="AN11" s="49"/>
      <c r="AO11" s="50">
        <f t="shared" si="6"/>
        <v>0</v>
      </c>
      <c r="AP11" s="49"/>
      <c r="AQ11" s="49"/>
      <c r="AR11" s="49"/>
      <c r="AS11" s="50">
        <f t="shared" si="7"/>
        <v>0</v>
      </c>
    </row>
    <row r="12" spans="2:45" x14ac:dyDescent="0.25">
      <c r="B12" s="64" t="str">
        <f>'Effort, costs'!B11</f>
        <v>WITS University</v>
      </c>
      <c r="C12" s="49"/>
      <c r="D12" s="49"/>
      <c r="E12" s="49"/>
      <c r="F12" s="49"/>
      <c r="G12" s="49"/>
      <c r="H12" s="50">
        <f t="shared" si="0"/>
        <v>0</v>
      </c>
      <c r="I12" s="49"/>
      <c r="J12" s="49"/>
      <c r="K12" s="49"/>
      <c r="L12" s="49"/>
      <c r="M12" s="49"/>
      <c r="N12" s="50">
        <f t="shared" si="1"/>
        <v>0</v>
      </c>
      <c r="O12" s="49"/>
      <c r="P12" s="49"/>
      <c r="Q12" s="49"/>
      <c r="R12" s="49"/>
      <c r="S12" s="49"/>
      <c r="T12" s="49"/>
      <c r="U12" s="50">
        <f t="shared" si="2"/>
        <v>0</v>
      </c>
      <c r="V12" s="49"/>
      <c r="W12" s="49"/>
      <c r="X12" s="49"/>
      <c r="Y12" s="49"/>
      <c r="Z12" s="50">
        <f t="shared" si="3"/>
        <v>0</v>
      </c>
      <c r="AA12" s="49"/>
      <c r="AB12" s="49"/>
      <c r="AC12" s="49"/>
      <c r="AD12" s="49"/>
      <c r="AE12" s="50">
        <f t="shared" si="4"/>
        <v>0</v>
      </c>
      <c r="AF12" s="49"/>
      <c r="AG12" s="49"/>
      <c r="AH12" s="49"/>
      <c r="AI12" s="49"/>
      <c r="AJ12" s="50">
        <f t="shared" si="5"/>
        <v>0</v>
      </c>
      <c r="AK12" s="49"/>
      <c r="AL12" s="49"/>
      <c r="AM12" s="49"/>
      <c r="AN12" s="49"/>
      <c r="AO12" s="50">
        <f t="shared" si="6"/>
        <v>0</v>
      </c>
      <c r="AP12" s="49"/>
      <c r="AQ12" s="49"/>
      <c r="AR12" s="49"/>
      <c r="AS12" s="50">
        <f t="shared" si="7"/>
        <v>0</v>
      </c>
    </row>
    <row r="13" spans="2:45" x14ac:dyDescent="0.25">
      <c r="B13" s="64" t="str">
        <f>'Effort, costs'!B12</f>
        <v>UCT</v>
      </c>
      <c r="C13" s="49"/>
      <c r="D13" s="49"/>
      <c r="E13" s="49"/>
      <c r="F13" s="49"/>
      <c r="G13" s="49"/>
      <c r="H13" s="50">
        <f t="shared" si="0"/>
        <v>0</v>
      </c>
      <c r="I13" s="49"/>
      <c r="J13" s="49"/>
      <c r="K13" s="49"/>
      <c r="L13" s="49"/>
      <c r="M13" s="49"/>
      <c r="N13" s="50">
        <f t="shared" si="1"/>
        <v>0</v>
      </c>
      <c r="O13" s="49"/>
      <c r="P13" s="49"/>
      <c r="Q13" s="49"/>
      <c r="R13" s="49"/>
      <c r="S13" s="49"/>
      <c r="T13" s="49"/>
      <c r="U13" s="50">
        <f t="shared" si="2"/>
        <v>0</v>
      </c>
      <c r="V13" s="49"/>
      <c r="W13" s="49"/>
      <c r="X13" s="49"/>
      <c r="Y13" s="49"/>
      <c r="Z13" s="50">
        <f t="shared" si="3"/>
        <v>0</v>
      </c>
      <c r="AA13" s="49"/>
      <c r="AB13" s="49"/>
      <c r="AC13" s="49"/>
      <c r="AD13" s="49"/>
      <c r="AE13" s="50">
        <f t="shared" si="4"/>
        <v>0</v>
      </c>
      <c r="AF13" s="49"/>
      <c r="AG13" s="49"/>
      <c r="AH13" s="49"/>
      <c r="AI13" s="49"/>
      <c r="AJ13" s="50">
        <f t="shared" si="5"/>
        <v>0</v>
      </c>
      <c r="AK13" s="49"/>
      <c r="AL13" s="49"/>
      <c r="AM13" s="49"/>
      <c r="AN13" s="49"/>
      <c r="AO13" s="50">
        <f t="shared" si="6"/>
        <v>0</v>
      </c>
      <c r="AP13" s="49"/>
      <c r="AQ13" s="49"/>
      <c r="AR13" s="49"/>
      <c r="AS13" s="50">
        <f t="shared" si="7"/>
        <v>0</v>
      </c>
    </row>
    <row r="14" spans="2:45" x14ac:dyDescent="0.25">
      <c r="B14" s="64" t="str">
        <f>'Effort, costs'!B13</f>
        <v>Amigo Climate</v>
      </c>
      <c r="C14" s="49"/>
      <c r="D14" s="49"/>
      <c r="E14" s="49"/>
      <c r="F14" s="49"/>
      <c r="G14" s="49"/>
      <c r="H14" s="50">
        <f t="shared" si="0"/>
        <v>0</v>
      </c>
      <c r="I14" s="49"/>
      <c r="J14" s="49"/>
      <c r="K14" s="49"/>
      <c r="L14" s="49"/>
      <c r="M14" s="49"/>
      <c r="N14" s="50">
        <f t="shared" si="1"/>
        <v>0</v>
      </c>
      <c r="O14" s="49"/>
      <c r="P14" s="49"/>
      <c r="Q14" s="49"/>
      <c r="R14" s="49"/>
      <c r="S14" s="49"/>
      <c r="T14" s="49"/>
      <c r="U14" s="50">
        <f t="shared" si="2"/>
        <v>0</v>
      </c>
      <c r="V14" s="49"/>
      <c r="W14" s="49"/>
      <c r="X14" s="49"/>
      <c r="Y14" s="49"/>
      <c r="Z14" s="50">
        <f t="shared" si="3"/>
        <v>0</v>
      </c>
      <c r="AA14" s="49"/>
      <c r="AB14" s="49"/>
      <c r="AC14" s="49"/>
      <c r="AD14" s="49"/>
      <c r="AE14" s="50">
        <f t="shared" si="4"/>
        <v>0</v>
      </c>
      <c r="AF14" s="49"/>
      <c r="AG14" s="49"/>
      <c r="AH14" s="49"/>
      <c r="AI14" s="49"/>
      <c r="AJ14" s="50">
        <f t="shared" si="5"/>
        <v>0</v>
      </c>
      <c r="AK14" s="49"/>
      <c r="AL14" s="49"/>
      <c r="AM14" s="49"/>
      <c r="AN14" s="49"/>
      <c r="AO14" s="50">
        <f t="shared" si="6"/>
        <v>0</v>
      </c>
      <c r="AP14" s="49"/>
      <c r="AQ14" s="49"/>
      <c r="AR14" s="49"/>
      <c r="AS14" s="50">
        <f t="shared" si="7"/>
        <v>0</v>
      </c>
    </row>
    <row r="15" spans="2:45" x14ac:dyDescent="0.25">
      <c r="B15" s="64" t="str">
        <f>'Effort, costs'!B14</f>
        <v>MMS</v>
      </c>
      <c r="C15" s="49"/>
      <c r="D15" s="49"/>
      <c r="E15" s="49"/>
      <c r="F15" s="49"/>
      <c r="G15" s="49"/>
      <c r="H15" s="50"/>
      <c r="I15" s="49"/>
      <c r="J15" s="49"/>
      <c r="K15" s="49"/>
      <c r="L15" s="49"/>
      <c r="M15" s="49"/>
      <c r="N15" s="50"/>
      <c r="O15" s="49"/>
      <c r="P15" s="49"/>
      <c r="Q15" s="49"/>
      <c r="R15" s="49"/>
      <c r="S15" s="49"/>
      <c r="T15" s="49"/>
      <c r="U15" s="50"/>
      <c r="V15" s="49"/>
      <c r="W15" s="49"/>
      <c r="X15" s="49"/>
      <c r="Y15" s="49"/>
      <c r="Z15" s="50">
        <f t="shared" si="3"/>
        <v>0</v>
      </c>
      <c r="AA15" s="49"/>
      <c r="AB15" s="49"/>
      <c r="AC15" s="49"/>
      <c r="AD15" s="49"/>
      <c r="AE15" s="50">
        <f t="shared" si="4"/>
        <v>0</v>
      </c>
      <c r="AF15" s="49"/>
      <c r="AG15" s="49"/>
      <c r="AH15" s="49"/>
      <c r="AI15" s="49"/>
      <c r="AJ15" s="50">
        <f t="shared" si="5"/>
        <v>0</v>
      </c>
      <c r="AK15" s="49"/>
      <c r="AL15" s="49"/>
      <c r="AM15" s="49"/>
      <c r="AN15" s="49"/>
      <c r="AO15" s="50">
        <f t="shared" si="6"/>
        <v>0</v>
      </c>
      <c r="AP15" s="49"/>
      <c r="AQ15" s="49"/>
      <c r="AR15" s="49"/>
      <c r="AS15" s="50">
        <f t="shared" si="7"/>
        <v>0</v>
      </c>
    </row>
    <row r="16" spans="2:45" x14ac:dyDescent="0.25">
      <c r="B16" s="64" t="str">
        <f>'Effort, costs'!B15</f>
        <v>TMA</v>
      </c>
      <c r="C16" s="49"/>
      <c r="D16" s="49"/>
      <c r="E16" s="49"/>
      <c r="F16" s="49"/>
      <c r="G16" s="49"/>
      <c r="H16" s="50"/>
      <c r="I16" s="49"/>
      <c r="J16" s="49"/>
      <c r="K16" s="49"/>
      <c r="L16" s="49"/>
      <c r="M16" s="49"/>
      <c r="N16" s="50"/>
      <c r="O16" s="49"/>
      <c r="P16" s="49"/>
      <c r="Q16" s="49"/>
      <c r="R16" s="49"/>
      <c r="S16" s="49"/>
      <c r="T16" s="49"/>
      <c r="U16" s="50"/>
      <c r="V16" s="49"/>
      <c r="W16" s="49"/>
      <c r="X16" s="49"/>
      <c r="Y16" s="49"/>
      <c r="Z16" s="50">
        <f t="shared" si="3"/>
        <v>0</v>
      </c>
      <c r="AA16" s="49"/>
      <c r="AB16" s="49"/>
      <c r="AC16" s="49"/>
      <c r="AD16" s="49"/>
      <c r="AE16" s="50">
        <f t="shared" si="4"/>
        <v>0</v>
      </c>
      <c r="AF16" s="49"/>
      <c r="AG16" s="49"/>
      <c r="AH16" s="49"/>
      <c r="AI16" s="49"/>
      <c r="AJ16" s="50">
        <f t="shared" si="5"/>
        <v>0</v>
      </c>
      <c r="AK16" s="49"/>
      <c r="AL16" s="49"/>
      <c r="AM16" s="49"/>
      <c r="AN16" s="49"/>
      <c r="AO16" s="50">
        <f t="shared" si="6"/>
        <v>0</v>
      </c>
      <c r="AP16" s="49"/>
      <c r="AQ16" s="49"/>
      <c r="AR16" s="49"/>
      <c r="AS16" s="50">
        <f t="shared" si="7"/>
        <v>0</v>
      </c>
    </row>
    <row r="17" spans="2:45" x14ac:dyDescent="0.25">
      <c r="B17" s="64" t="str">
        <f>'Effort, costs'!B16</f>
        <v>JRC-Ispra</v>
      </c>
      <c r="C17" s="49"/>
      <c r="D17" s="49"/>
      <c r="E17" s="49"/>
      <c r="F17" s="49"/>
      <c r="G17" s="49"/>
      <c r="H17" s="50"/>
      <c r="I17" s="49"/>
      <c r="J17" s="49"/>
      <c r="K17" s="49"/>
      <c r="L17" s="49"/>
      <c r="M17" s="49"/>
      <c r="N17" s="50"/>
      <c r="O17" s="49"/>
      <c r="P17" s="49"/>
      <c r="Q17" s="49"/>
      <c r="R17" s="49"/>
      <c r="S17" s="49"/>
      <c r="T17" s="49"/>
      <c r="U17" s="50"/>
      <c r="V17" s="49"/>
      <c r="W17" s="49"/>
      <c r="X17" s="49"/>
      <c r="Y17" s="49"/>
      <c r="Z17" s="50">
        <f t="shared" si="3"/>
        <v>0</v>
      </c>
      <c r="AA17" s="49"/>
      <c r="AB17" s="49"/>
      <c r="AC17" s="49"/>
      <c r="AD17" s="49"/>
      <c r="AE17" s="50">
        <f t="shared" si="4"/>
        <v>0</v>
      </c>
      <c r="AF17" s="49"/>
      <c r="AG17" s="49"/>
      <c r="AH17" s="49"/>
      <c r="AI17" s="49"/>
      <c r="AJ17" s="50">
        <f t="shared" si="5"/>
        <v>0</v>
      </c>
      <c r="AK17" s="49"/>
      <c r="AL17" s="49"/>
      <c r="AM17" s="49"/>
      <c r="AN17" s="49"/>
      <c r="AO17" s="50">
        <f t="shared" si="6"/>
        <v>0</v>
      </c>
      <c r="AP17" s="49"/>
      <c r="AQ17" s="49"/>
      <c r="AR17" s="49"/>
      <c r="AS17" s="50">
        <f t="shared" si="7"/>
        <v>0</v>
      </c>
    </row>
    <row r="18" spans="2:45" x14ac:dyDescent="0.25">
      <c r="B18" s="64" t="str">
        <f>'Effort, costs'!B17</f>
        <v>SSA</v>
      </c>
      <c r="C18" s="49"/>
      <c r="D18" s="49"/>
      <c r="E18" s="49"/>
      <c r="F18" s="49"/>
      <c r="G18" s="49"/>
      <c r="H18" s="50"/>
      <c r="I18" s="49"/>
      <c r="J18" s="49"/>
      <c r="K18" s="49"/>
      <c r="L18" s="49"/>
      <c r="M18" s="49"/>
      <c r="N18" s="50"/>
      <c r="O18" s="49"/>
      <c r="P18" s="49"/>
      <c r="Q18" s="49"/>
      <c r="R18" s="49"/>
      <c r="S18" s="49"/>
      <c r="T18" s="49"/>
      <c r="U18" s="50"/>
      <c r="V18" s="49"/>
      <c r="W18" s="49"/>
      <c r="X18" s="49"/>
      <c r="Y18" s="49"/>
      <c r="Z18" s="50">
        <f t="shared" si="3"/>
        <v>0</v>
      </c>
      <c r="AA18" s="49"/>
      <c r="AB18" s="49"/>
      <c r="AC18" s="49"/>
      <c r="AD18" s="49"/>
      <c r="AE18" s="50">
        <f t="shared" si="4"/>
        <v>0</v>
      </c>
      <c r="AF18" s="49"/>
      <c r="AG18" s="49"/>
      <c r="AH18" s="49"/>
      <c r="AI18" s="49"/>
      <c r="AJ18" s="50">
        <f t="shared" si="5"/>
        <v>0</v>
      </c>
      <c r="AK18" s="49"/>
      <c r="AL18" s="49"/>
      <c r="AM18" s="49"/>
      <c r="AN18" s="49"/>
      <c r="AO18" s="50">
        <f t="shared" si="6"/>
        <v>0</v>
      </c>
      <c r="AP18" s="49"/>
      <c r="AQ18" s="49"/>
      <c r="AR18" s="49"/>
      <c r="AS18" s="50">
        <f t="shared" si="7"/>
        <v>0</v>
      </c>
    </row>
    <row r="19" spans="2:45" x14ac:dyDescent="0.25">
      <c r="B19" s="64" t="str">
        <f>'Effort, costs'!B18</f>
        <v>Plan Italia</v>
      </c>
      <c r="C19" s="49"/>
      <c r="D19" s="49"/>
      <c r="E19" s="49"/>
      <c r="F19" s="49"/>
      <c r="G19" s="49"/>
      <c r="H19" s="50"/>
      <c r="I19" s="49"/>
      <c r="J19" s="49"/>
      <c r="K19" s="49"/>
      <c r="L19" s="49"/>
      <c r="M19" s="49"/>
      <c r="N19" s="50"/>
      <c r="O19" s="49"/>
      <c r="P19" s="49"/>
      <c r="Q19" s="49"/>
      <c r="R19" s="49"/>
      <c r="S19" s="49"/>
      <c r="T19" s="49"/>
      <c r="U19" s="50"/>
      <c r="V19" s="49"/>
      <c r="W19" s="49"/>
      <c r="X19" s="49"/>
      <c r="Y19" s="49"/>
      <c r="Z19" s="50">
        <f t="shared" si="3"/>
        <v>0</v>
      </c>
      <c r="AA19" s="49"/>
      <c r="AB19" s="49"/>
      <c r="AC19" s="49"/>
      <c r="AD19" s="49"/>
      <c r="AE19" s="50">
        <f t="shared" si="4"/>
        <v>0</v>
      </c>
      <c r="AF19" s="49"/>
      <c r="AG19" s="49"/>
      <c r="AH19" s="49"/>
      <c r="AI19" s="49"/>
      <c r="AJ19" s="50">
        <f t="shared" si="5"/>
        <v>0</v>
      </c>
      <c r="AK19" s="49"/>
      <c r="AL19" s="49"/>
      <c r="AM19" s="49"/>
      <c r="AN19" s="49"/>
      <c r="AO19" s="50">
        <f t="shared" si="6"/>
        <v>0</v>
      </c>
      <c r="AP19" s="49"/>
      <c r="AQ19" s="49"/>
      <c r="AR19" s="49"/>
      <c r="AS19" s="50">
        <f t="shared" si="7"/>
        <v>0</v>
      </c>
    </row>
    <row r="20" spans="2:45" x14ac:dyDescent="0.25">
      <c r="B20" s="64" t="str">
        <f>'Effort, costs'!B19</f>
        <v>COWI</v>
      </c>
      <c r="C20" s="49"/>
      <c r="D20" s="49"/>
      <c r="E20" s="49"/>
      <c r="F20" s="49"/>
      <c r="G20" s="49"/>
      <c r="H20" s="50"/>
      <c r="I20" s="49"/>
      <c r="J20" s="49"/>
      <c r="K20" s="49"/>
      <c r="L20" s="49"/>
      <c r="M20" s="49"/>
      <c r="N20" s="50"/>
      <c r="O20" s="49"/>
      <c r="P20" s="49"/>
      <c r="Q20" s="49"/>
      <c r="R20" s="49"/>
      <c r="S20" s="49"/>
      <c r="T20" s="49"/>
      <c r="U20" s="50"/>
      <c r="V20" s="49"/>
      <c r="W20" s="49"/>
      <c r="X20" s="49"/>
      <c r="Y20" s="49"/>
      <c r="Z20" s="50">
        <f t="shared" si="3"/>
        <v>0</v>
      </c>
      <c r="AA20" s="49"/>
      <c r="AB20" s="49"/>
      <c r="AC20" s="49"/>
      <c r="AD20" s="49"/>
      <c r="AE20" s="50">
        <f t="shared" si="4"/>
        <v>0</v>
      </c>
      <c r="AF20" s="49"/>
      <c r="AG20" s="49"/>
      <c r="AH20" s="49"/>
      <c r="AI20" s="49"/>
      <c r="AJ20" s="50">
        <f t="shared" si="5"/>
        <v>0</v>
      </c>
      <c r="AK20" s="49"/>
      <c r="AL20" s="49"/>
      <c r="AM20" s="49"/>
      <c r="AN20" s="49"/>
      <c r="AO20" s="50">
        <f t="shared" si="6"/>
        <v>0</v>
      </c>
      <c r="AP20" s="49"/>
      <c r="AQ20" s="49"/>
      <c r="AR20" s="49"/>
      <c r="AS20" s="50">
        <f t="shared" si="7"/>
        <v>0</v>
      </c>
    </row>
    <row r="21" spans="2:45" x14ac:dyDescent="0.25">
      <c r="B21" s="64" t="str">
        <f>'Effort, costs'!B20</f>
        <v>DCCMS</v>
      </c>
      <c r="C21" s="49"/>
      <c r="D21" s="49"/>
      <c r="E21" s="49"/>
      <c r="F21" s="49"/>
      <c r="G21" s="49"/>
      <c r="H21" s="50"/>
      <c r="I21" s="49"/>
      <c r="J21" s="49"/>
      <c r="K21" s="49"/>
      <c r="L21" s="49"/>
      <c r="M21" s="49"/>
      <c r="N21" s="50"/>
      <c r="O21" s="49"/>
      <c r="P21" s="49"/>
      <c r="Q21" s="49"/>
      <c r="R21" s="49"/>
      <c r="S21" s="49"/>
      <c r="T21" s="49"/>
      <c r="U21" s="50"/>
      <c r="V21" s="49"/>
      <c r="W21" s="49"/>
      <c r="X21" s="49"/>
      <c r="Y21" s="49"/>
      <c r="Z21" s="50">
        <f t="shared" si="3"/>
        <v>0</v>
      </c>
      <c r="AA21" s="49"/>
      <c r="AB21" s="49"/>
      <c r="AC21" s="49"/>
      <c r="AD21" s="49"/>
      <c r="AE21" s="50">
        <f t="shared" si="4"/>
        <v>0</v>
      </c>
      <c r="AF21" s="49"/>
      <c r="AG21" s="49"/>
      <c r="AH21" s="49"/>
      <c r="AI21" s="49"/>
      <c r="AJ21" s="50">
        <f t="shared" si="5"/>
        <v>0</v>
      </c>
      <c r="AK21" s="49"/>
      <c r="AL21" s="49"/>
      <c r="AM21" s="49"/>
      <c r="AN21" s="49"/>
      <c r="AO21" s="50">
        <f t="shared" si="6"/>
        <v>0</v>
      </c>
      <c r="AP21" s="49"/>
      <c r="AQ21" s="49"/>
      <c r="AR21" s="49"/>
      <c r="AS21" s="50">
        <f t="shared" si="7"/>
        <v>0</v>
      </c>
    </row>
    <row r="22" spans="2:45" x14ac:dyDescent="0.25">
      <c r="B22" s="64" t="str">
        <f>'Effort, costs'!B21</f>
        <v>Landbank</v>
      </c>
      <c r="C22" s="49"/>
      <c r="D22" s="49"/>
      <c r="E22" s="49"/>
      <c r="F22" s="49"/>
      <c r="G22" s="49"/>
      <c r="H22" s="50">
        <f t="shared" si="0"/>
        <v>0</v>
      </c>
      <c r="I22" s="49"/>
      <c r="J22" s="49"/>
      <c r="K22" s="49"/>
      <c r="L22" s="49"/>
      <c r="M22" s="49"/>
      <c r="N22" s="50">
        <f t="shared" si="1"/>
        <v>0</v>
      </c>
      <c r="O22" s="49"/>
      <c r="P22" s="49"/>
      <c r="Q22" s="49"/>
      <c r="R22" s="49"/>
      <c r="S22" s="49"/>
      <c r="T22" s="49"/>
      <c r="U22" s="50">
        <f t="shared" si="2"/>
        <v>0</v>
      </c>
      <c r="V22" s="49"/>
      <c r="W22" s="49"/>
      <c r="X22" s="49"/>
      <c r="Y22" s="49"/>
      <c r="Z22" s="50">
        <f t="shared" si="3"/>
        <v>0</v>
      </c>
      <c r="AA22" s="49"/>
      <c r="AB22" s="49"/>
      <c r="AC22" s="49"/>
      <c r="AD22" s="49"/>
      <c r="AE22" s="50">
        <f t="shared" si="4"/>
        <v>0</v>
      </c>
      <c r="AF22" s="49"/>
      <c r="AG22" s="49"/>
      <c r="AH22" s="49"/>
      <c r="AI22" s="49"/>
      <c r="AJ22" s="50">
        <f t="shared" si="5"/>
        <v>0</v>
      </c>
      <c r="AK22" s="49"/>
      <c r="AL22" s="49"/>
      <c r="AM22" s="49"/>
      <c r="AN22" s="49"/>
      <c r="AO22" s="50">
        <f t="shared" si="6"/>
        <v>0</v>
      </c>
      <c r="AP22" s="49"/>
      <c r="AQ22" s="49"/>
      <c r="AR22" s="49"/>
      <c r="AS22" s="50">
        <f t="shared" si="7"/>
        <v>0</v>
      </c>
    </row>
    <row r="23" spans="2:45" x14ac:dyDescent="0.25">
      <c r="B23" s="54" t="s">
        <v>13</v>
      </c>
      <c r="C23" s="50">
        <f>SUM(C3:C22)</f>
        <v>0</v>
      </c>
      <c r="D23" s="50">
        <f t="shared" ref="D23:G23" si="8">SUM(D3:D22)</f>
        <v>0</v>
      </c>
      <c r="E23" s="50">
        <f t="shared" si="8"/>
        <v>0</v>
      </c>
      <c r="F23" s="50">
        <f t="shared" si="8"/>
        <v>0</v>
      </c>
      <c r="G23" s="50">
        <f t="shared" si="8"/>
        <v>0</v>
      </c>
      <c r="H23" s="50">
        <f t="shared" ref="H23:AR23" si="9">SUM(H3:H22)</f>
        <v>0</v>
      </c>
      <c r="I23" s="50">
        <f t="shared" si="9"/>
        <v>0</v>
      </c>
      <c r="J23" s="50">
        <f t="shared" si="9"/>
        <v>0</v>
      </c>
      <c r="K23" s="50">
        <f t="shared" si="9"/>
        <v>0</v>
      </c>
      <c r="L23" s="50">
        <f t="shared" si="9"/>
        <v>0</v>
      </c>
      <c r="M23" s="50">
        <f t="shared" si="9"/>
        <v>0</v>
      </c>
      <c r="N23" s="50">
        <f t="shared" si="9"/>
        <v>0</v>
      </c>
      <c r="O23" s="50">
        <f t="shared" si="9"/>
        <v>0</v>
      </c>
      <c r="P23" s="50">
        <f t="shared" si="9"/>
        <v>0</v>
      </c>
      <c r="Q23" s="50">
        <f t="shared" si="9"/>
        <v>0</v>
      </c>
      <c r="R23" s="50">
        <f t="shared" si="9"/>
        <v>0</v>
      </c>
      <c r="S23" s="50">
        <f t="shared" si="9"/>
        <v>0</v>
      </c>
      <c r="T23" s="50">
        <f t="shared" si="9"/>
        <v>0</v>
      </c>
      <c r="U23" s="50">
        <f t="shared" si="9"/>
        <v>0</v>
      </c>
      <c r="V23" s="50">
        <f t="shared" si="9"/>
        <v>0</v>
      </c>
      <c r="W23" s="50">
        <f t="shared" si="9"/>
        <v>0</v>
      </c>
      <c r="X23" s="50">
        <f t="shared" si="9"/>
        <v>0</v>
      </c>
      <c r="Y23" s="50">
        <f t="shared" si="9"/>
        <v>0</v>
      </c>
      <c r="Z23" s="50">
        <f t="shared" si="9"/>
        <v>0</v>
      </c>
      <c r="AA23" s="50">
        <f t="shared" si="9"/>
        <v>0</v>
      </c>
      <c r="AB23" s="50">
        <f t="shared" si="9"/>
        <v>0</v>
      </c>
      <c r="AC23" s="50">
        <f t="shared" si="9"/>
        <v>0</v>
      </c>
      <c r="AD23" s="50">
        <f t="shared" si="9"/>
        <v>0</v>
      </c>
      <c r="AE23" s="50">
        <f t="shared" si="9"/>
        <v>0</v>
      </c>
      <c r="AF23" s="50">
        <f t="shared" si="9"/>
        <v>0</v>
      </c>
      <c r="AG23" s="50">
        <f t="shared" si="9"/>
        <v>0</v>
      </c>
      <c r="AH23" s="50">
        <f t="shared" si="9"/>
        <v>0</v>
      </c>
      <c r="AI23" s="50">
        <f t="shared" si="9"/>
        <v>0</v>
      </c>
      <c r="AJ23" s="50">
        <f t="shared" si="9"/>
        <v>0</v>
      </c>
      <c r="AK23" s="50">
        <f t="shared" si="9"/>
        <v>0</v>
      </c>
      <c r="AL23" s="50">
        <f t="shared" si="9"/>
        <v>0</v>
      </c>
      <c r="AM23" s="50">
        <f t="shared" si="9"/>
        <v>0</v>
      </c>
      <c r="AN23" s="50">
        <f t="shared" si="9"/>
        <v>0</v>
      </c>
      <c r="AO23" s="50">
        <f t="shared" si="9"/>
        <v>0</v>
      </c>
      <c r="AP23" s="50">
        <f t="shared" si="9"/>
        <v>0</v>
      </c>
      <c r="AQ23" s="50">
        <f t="shared" si="9"/>
        <v>0</v>
      </c>
      <c r="AR23" s="50">
        <f t="shared" si="9"/>
        <v>0</v>
      </c>
      <c r="AS23" s="50">
        <f t="shared" si="7"/>
        <v>0</v>
      </c>
    </row>
    <row r="26" spans="2:45" x14ac:dyDescent="0.25">
      <c r="C26" s="74"/>
      <c r="D26" s="74"/>
      <c r="E26" s="74"/>
      <c r="F26" s="74"/>
    </row>
    <row r="27" spans="2:45" x14ac:dyDescent="0.25">
      <c r="C27" s="74"/>
      <c r="D27" s="74"/>
      <c r="E27" s="74"/>
      <c r="F27" s="74"/>
    </row>
    <row r="28" spans="2:45" x14ac:dyDescent="0.25">
      <c r="C28" s="74"/>
      <c r="D28" s="74"/>
      <c r="E28" s="74"/>
      <c r="F28" s="7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B2:O23"/>
  <sheetViews>
    <sheetView zoomScaleNormal="100" workbookViewId="0">
      <selection activeCell="F27" sqref="F27"/>
    </sheetView>
  </sheetViews>
  <sheetFormatPr defaultColWidth="9.140625" defaultRowHeight="15" x14ac:dyDescent="0.25"/>
  <cols>
    <col min="2" max="2" width="3.140625" bestFit="1" customWidth="1"/>
    <col min="3" max="3" width="10.5703125" bestFit="1" customWidth="1"/>
    <col min="4" max="4" width="7.85546875" bestFit="1" customWidth="1"/>
    <col min="5" max="5" width="13.85546875" bestFit="1" customWidth="1"/>
    <col min="6" max="6" width="14.5703125" bestFit="1" customWidth="1"/>
    <col min="7" max="7" width="15.140625" hidden="1" customWidth="1"/>
    <col min="8" max="8" width="15.5703125" hidden="1" customWidth="1"/>
    <col min="9" max="9" width="15.42578125" hidden="1" customWidth="1"/>
    <col min="10" max="10" width="14.42578125" customWidth="1"/>
    <col min="11" max="11" width="17.85546875" hidden="1" customWidth="1"/>
    <col min="12" max="12" width="17.5703125" bestFit="1" customWidth="1"/>
    <col min="13" max="13" width="14.42578125" bestFit="1" customWidth="1"/>
    <col min="14" max="14" width="11.85546875" bestFit="1" customWidth="1"/>
    <col min="15" max="15" width="16.5703125" bestFit="1" customWidth="1"/>
  </cols>
  <sheetData>
    <row r="2" spans="2:15" ht="70.900000000000006" customHeight="1" x14ac:dyDescent="0.25">
      <c r="B2" s="67" t="s">
        <v>0</v>
      </c>
      <c r="C2" s="67" t="s">
        <v>72</v>
      </c>
      <c r="D2" s="67" t="s">
        <v>73</v>
      </c>
      <c r="E2" s="67" t="s">
        <v>74</v>
      </c>
      <c r="F2" s="67" t="s">
        <v>75</v>
      </c>
      <c r="G2" s="67" t="s">
        <v>76</v>
      </c>
      <c r="H2" s="67" t="s">
        <v>77</v>
      </c>
      <c r="I2" s="67" t="s">
        <v>78</v>
      </c>
      <c r="J2" s="67" t="s">
        <v>79</v>
      </c>
      <c r="K2" s="67" t="s">
        <v>80</v>
      </c>
      <c r="L2" s="67" t="s">
        <v>81</v>
      </c>
      <c r="M2" s="67" t="s">
        <v>82</v>
      </c>
      <c r="N2" s="67" t="s">
        <v>83</v>
      </c>
      <c r="O2" s="67" t="s">
        <v>84</v>
      </c>
    </row>
    <row r="3" spans="2:15" x14ac:dyDescent="0.25">
      <c r="B3" s="68">
        <v>1</v>
      </c>
      <c r="C3" s="69" t="str">
        <f>'Effort, costs'!B2</f>
        <v>WMO</v>
      </c>
      <c r="D3" s="65" t="s">
        <v>85</v>
      </c>
      <c r="E3" s="70">
        <f>'Effort, costs'!AB2</f>
        <v>0</v>
      </c>
      <c r="F3" s="70">
        <f>'Effort, costs'!AB26</f>
        <v>0</v>
      </c>
      <c r="G3" s="70">
        <f>'Effort, costs'!O26</f>
        <v>0</v>
      </c>
      <c r="H3" s="71"/>
      <c r="I3" s="70">
        <v>0</v>
      </c>
      <c r="J3" s="71">
        <f>0.25*(E3+F3+I3)</f>
        <v>0</v>
      </c>
      <c r="K3" s="70"/>
      <c r="L3" s="71">
        <f>E3+F3+G3+H3+J3+K3</f>
        <v>0</v>
      </c>
      <c r="M3" s="72">
        <f>'Effort, costs'!D2</f>
        <v>1</v>
      </c>
      <c r="N3" s="71">
        <f>L3*M3</f>
        <v>0</v>
      </c>
      <c r="O3" s="70">
        <f>N3</f>
        <v>0</v>
      </c>
    </row>
    <row r="4" spans="2:15" x14ac:dyDescent="0.25">
      <c r="B4" s="66">
        <v>2</v>
      </c>
      <c r="C4" s="69" t="str">
        <f>'Effort, costs'!B3</f>
        <v>BSC</v>
      </c>
      <c r="D4" s="65" t="s">
        <v>86</v>
      </c>
      <c r="E4" s="70">
        <f>'Effort, costs'!AB3</f>
        <v>639000</v>
      </c>
      <c r="F4" s="70">
        <f>'Effort, costs'!AB27</f>
        <v>65000</v>
      </c>
      <c r="G4" s="70">
        <f>'Effort, costs'!O27</f>
        <v>0</v>
      </c>
      <c r="H4" s="71"/>
      <c r="I4" s="70">
        <v>0</v>
      </c>
      <c r="J4" s="71">
        <f t="shared" ref="J4:J22" si="0">0.25*(E4+F4+I4)</f>
        <v>176000</v>
      </c>
      <c r="K4" s="70"/>
      <c r="L4" s="71">
        <f t="shared" ref="L4:L22" si="1">E4+F4+G4+H4+J4+K4</f>
        <v>880000</v>
      </c>
      <c r="M4" s="72">
        <f>'Effort, costs'!D3</f>
        <v>1</v>
      </c>
      <c r="N4" s="71">
        <f t="shared" ref="N4:N22" si="2">L4*M4</f>
        <v>880000</v>
      </c>
      <c r="O4" s="70">
        <f t="shared" ref="O4:O22" si="3">N4</f>
        <v>880000</v>
      </c>
    </row>
    <row r="5" spans="2:15" ht="30" x14ac:dyDescent="0.25">
      <c r="B5" s="66">
        <v>3</v>
      </c>
      <c r="C5" s="69" t="str">
        <f>'Effort, costs'!B4</f>
        <v>MettOffice</v>
      </c>
      <c r="D5" s="65" t="s">
        <v>87</v>
      </c>
      <c r="E5" s="70">
        <f>'Effort, costs'!AB4</f>
        <v>0</v>
      </c>
      <c r="F5" s="70">
        <f>'Effort, costs'!AB28</f>
        <v>0</v>
      </c>
      <c r="G5" s="70">
        <f>'Effort, costs'!O28</f>
        <v>0</v>
      </c>
      <c r="H5" s="71"/>
      <c r="I5" s="70">
        <v>0</v>
      </c>
      <c r="J5" s="71">
        <f t="shared" si="0"/>
        <v>0</v>
      </c>
      <c r="K5" s="70"/>
      <c r="L5" s="71">
        <f t="shared" si="1"/>
        <v>0</v>
      </c>
      <c r="M5" s="72">
        <f>'Effort, costs'!D4</f>
        <v>1</v>
      </c>
      <c r="N5" s="71">
        <f t="shared" si="2"/>
        <v>0</v>
      </c>
      <c r="O5" s="70">
        <f t="shared" si="3"/>
        <v>0</v>
      </c>
    </row>
    <row r="6" spans="2:15" x14ac:dyDescent="0.25">
      <c r="B6" s="66">
        <v>4</v>
      </c>
      <c r="C6" s="69" t="str">
        <f>'Effort, costs'!B5</f>
        <v>WEMC</v>
      </c>
      <c r="D6" s="65" t="s">
        <v>87</v>
      </c>
      <c r="E6" s="70">
        <f>'Effort, costs'!AB5</f>
        <v>0</v>
      </c>
      <c r="F6" s="70">
        <f>'Effort, costs'!AB29</f>
        <v>0</v>
      </c>
      <c r="G6" s="70">
        <f>'Effort, costs'!O29</f>
        <v>0</v>
      </c>
      <c r="H6" s="71"/>
      <c r="I6" s="70">
        <v>0</v>
      </c>
      <c r="J6" s="71">
        <f t="shared" si="0"/>
        <v>0</v>
      </c>
      <c r="K6" s="70"/>
      <c r="L6" s="71">
        <f t="shared" si="1"/>
        <v>0</v>
      </c>
      <c r="M6" s="72">
        <f>'Effort, costs'!D5</f>
        <v>1</v>
      </c>
      <c r="N6" s="71">
        <f t="shared" si="2"/>
        <v>0</v>
      </c>
      <c r="O6" s="70">
        <f t="shared" si="3"/>
        <v>0</v>
      </c>
    </row>
    <row r="7" spans="2:15" x14ac:dyDescent="0.25">
      <c r="B7" s="66">
        <v>5</v>
      </c>
      <c r="C7" s="69" t="str">
        <f>'Effort, costs'!B6</f>
        <v>SADC CSC</v>
      </c>
      <c r="D7" s="65" t="s">
        <v>88</v>
      </c>
      <c r="E7" s="94">
        <f>'Effort, costs'!AB6</f>
        <v>0</v>
      </c>
      <c r="F7" s="94">
        <f>'Effort, costs'!AB30</f>
        <v>0</v>
      </c>
      <c r="G7" s="71">
        <f>'Effort, costs'!O30</f>
        <v>0</v>
      </c>
      <c r="H7" s="71"/>
      <c r="I7" s="71">
        <v>0</v>
      </c>
      <c r="J7" s="71">
        <f t="shared" si="0"/>
        <v>0</v>
      </c>
      <c r="K7" s="71"/>
      <c r="L7" s="71">
        <f t="shared" si="1"/>
        <v>0</v>
      </c>
      <c r="M7" s="72">
        <f>'Effort, costs'!D6</f>
        <v>1</v>
      </c>
      <c r="N7" s="71">
        <f t="shared" si="2"/>
        <v>0</v>
      </c>
      <c r="O7" s="94">
        <f t="shared" si="3"/>
        <v>0</v>
      </c>
    </row>
    <row r="8" spans="2:15" x14ac:dyDescent="0.25">
      <c r="B8" s="66">
        <v>6</v>
      </c>
      <c r="C8" s="69" t="str">
        <f>'Effort, costs'!B7</f>
        <v>EDF</v>
      </c>
      <c r="D8" s="65" t="s">
        <v>89</v>
      </c>
      <c r="E8" s="70">
        <f>'Effort, costs'!AB7</f>
        <v>0</v>
      </c>
      <c r="F8" s="70">
        <f>'Effort, costs'!AB31</f>
        <v>0</v>
      </c>
      <c r="G8" s="70">
        <f>'Effort, costs'!O31</f>
        <v>0</v>
      </c>
      <c r="H8" s="71"/>
      <c r="I8" s="70">
        <v>0</v>
      </c>
      <c r="J8" s="71">
        <f t="shared" si="0"/>
        <v>0</v>
      </c>
      <c r="K8" s="70"/>
      <c r="L8" s="71">
        <f t="shared" si="1"/>
        <v>0</v>
      </c>
      <c r="M8" s="72">
        <f>'Effort, costs'!D7</f>
        <v>1</v>
      </c>
      <c r="N8" s="71">
        <f t="shared" si="2"/>
        <v>0</v>
      </c>
      <c r="O8" s="70">
        <f t="shared" si="3"/>
        <v>0</v>
      </c>
    </row>
    <row r="9" spans="2:15" x14ac:dyDescent="0.25">
      <c r="B9" s="66">
        <v>7</v>
      </c>
      <c r="C9" s="69" t="str">
        <f>'Effort, costs'!B8</f>
        <v xml:space="preserve">ACMAD </v>
      </c>
      <c r="D9" s="65" t="s">
        <v>90</v>
      </c>
      <c r="E9" s="70">
        <f>'Effort, costs'!AB8</f>
        <v>0</v>
      </c>
      <c r="F9" s="70">
        <f>'Effort, costs'!AB32</f>
        <v>0</v>
      </c>
      <c r="G9" s="70">
        <f>'Effort, costs'!O32</f>
        <v>0</v>
      </c>
      <c r="H9" s="71"/>
      <c r="I9" s="70">
        <v>0</v>
      </c>
      <c r="J9" s="71">
        <f t="shared" si="0"/>
        <v>0</v>
      </c>
      <c r="K9" s="70"/>
      <c r="L9" s="71">
        <f t="shared" si="1"/>
        <v>0</v>
      </c>
      <c r="M9" s="72">
        <f>'Effort, costs'!D8</f>
        <v>1</v>
      </c>
      <c r="N9" s="71">
        <f t="shared" si="2"/>
        <v>0</v>
      </c>
      <c r="O9" s="70">
        <f t="shared" si="3"/>
        <v>0</v>
      </c>
    </row>
    <row r="10" spans="2:15" x14ac:dyDescent="0.25">
      <c r="B10" s="66">
        <v>8</v>
      </c>
      <c r="C10" s="69" t="str">
        <f>'Effort, costs'!B9</f>
        <v>CSIR</v>
      </c>
      <c r="D10" s="65" t="s">
        <v>91</v>
      </c>
      <c r="E10" s="70">
        <f>'Effort, costs'!AB9</f>
        <v>0</v>
      </c>
      <c r="F10" s="70">
        <f>'Effort, costs'!AB33</f>
        <v>0</v>
      </c>
      <c r="G10" s="70">
        <f>'Effort, costs'!O33</f>
        <v>0</v>
      </c>
      <c r="H10" s="71"/>
      <c r="I10" s="70">
        <v>0</v>
      </c>
      <c r="J10" s="71">
        <f t="shared" si="0"/>
        <v>0</v>
      </c>
      <c r="K10" s="70"/>
      <c r="L10" s="71">
        <f t="shared" si="1"/>
        <v>0</v>
      </c>
      <c r="M10" s="72">
        <f>'Effort, costs'!D9</f>
        <v>1</v>
      </c>
      <c r="N10" s="71">
        <f t="shared" si="2"/>
        <v>0</v>
      </c>
      <c r="O10" s="70">
        <f t="shared" si="3"/>
        <v>0</v>
      </c>
    </row>
    <row r="11" spans="2:15" x14ac:dyDescent="0.25">
      <c r="B11" s="66">
        <v>9</v>
      </c>
      <c r="C11" s="69" t="str">
        <f>'Effort, costs'!B10</f>
        <v>LGI</v>
      </c>
      <c r="D11" s="65" t="s">
        <v>89</v>
      </c>
      <c r="E11" s="70">
        <f>'Effort, costs'!AB10</f>
        <v>0</v>
      </c>
      <c r="F11" s="70">
        <f>'Effort, costs'!AB34</f>
        <v>0</v>
      </c>
      <c r="G11" s="70">
        <f>'Effort, costs'!O34</f>
        <v>0</v>
      </c>
      <c r="H11" s="71"/>
      <c r="I11" s="70">
        <v>0</v>
      </c>
      <c r="J11" s="71">
        <f t="shared" si="0"/>
        <v>0</v>
      </c>
      <c r="K11" s="70"/>
      <c r="L11" s="71">
        <f t="shared" si="1"/>
        <v>0</v>
      </c>
      <c r="M11" s="72">
        <f>'Effort, costs'!D10</f>
        <v>1</v>
      </c>
      <c r="N11" s="71">
        <f t="shared" si="2"/>
        <v>0</v>
      </c>
      <c r="O11" s="70">
        <f t="shared" si="3"/>
        <v>0</v>
      </c>
    </row>
    <row r="12" spans="2:15" ht="30" x14ac:dyDescent="0.25">
      <c r="B12" s="66">
        <v>10</v>
      </c>
      <c r="C12" s="69" t="str">
        <f>'Effort, costs'!B11</f>
        <v>WITS University</v>
      </c>
      <c r="D12" s="65" t="s">
        <v>91</v>
      </c>
      <c r="E12" s="70">
        <f>'Effort, costs'!AB11</f>
        <v>0</v>
      </c>
      <c r="F12" s="70">
        <f>'Effort, costs'!AB35</f>
        <v>0</v>
      </c>
      <c r="G12" s="70">
        <f>'Effort, costs'!O35</f>
        <v>0</v>
      </c>
      <c r="H12" s="71"/>
      <c r="I12" s="70">
        <v>0</v>
      </c>
      <c r="J12" s="71">
        <f t="shared" si="0"/>
        <v>0</v>
      </c>
      <c r="K12" s="70"/>
      <c r="L12" s="71">
        <f t="shared" si="1"/>
        <v>0</v>
      </c>
      <c r="M12" s="72">
        <f>'Effort, costs'!D11</f>
        <v>1</v>
      </c>
      <c r="N12" s="71">
        <f t="shared" si="2"/>
        <v>0</v>
      </c>
      <c r="O12" s="70">
        <f t="shared" si="3"/>
        <v>0</v>
      </c>
    </row>
    <row r="13" spans="2:15" x14ac:dyDescent="0.25">
      <c r="B13" s="66">
        <v>11</v>
      </c>
      <c r="C13" s="69" t="str">
        <f>'Effort, costs'!B12</f>
        <v>UCT</v>
      </c>
      <c r="D13" s="65" t="s">
        <v>91</v>
      </c>
      <c r="E13" s="70">
        <f>'Effort, costs'!AB12</f>
        <v>0</v>
      </c>
      <c r="F13" s="70">
        <f>'Effort, costs'!AB36</f>
        <v>0</v>
      </c>
      <c r="G13" s="70">
        <f>'Effort, costs'!O36</f>
        <v>0</v>
      </c>
      <c r="H13" s="71"/>
      <c r="I13" s="70">
        <v>0</v>
      </c>
      <c r="J13" s="71">
        <f t="shared" si="0"/>
        <v>0</v>
      </c>
      <c r="K13" s="70"/>
      <c r="L13" s="71">
        <f t="shared" si="1"/>
        <v>0</v>
      </c>
      <c r="M13" s="72">
        <f>'Effort, costs'!D12</f>
        <v>1</v>
      </c>
      <c r="N13" s="71">
        <f t="shared" si="2"/>
        <v>0</v>
      </c>
      <c r="O13" s="70">
        <f t="shared" si="3"/>
        <v>0</v>
      </c>
    </row>
    <row r="14" spans="2:15" ht="30" x14ac:dyDescent="0.25">
      <c r="B14" s="66">
        <v>12</v>
      </c>
      <c r="C14" s="69" t="str">
        <f>'Effort, costs'!B13</f>
        <v>Amigo Climate</v>
      </c>
      <c r="D14" s="65" t="s">
        <v>92</v>
      </c>
      <c r="E14" s="70">
        <f>'Effort, costs'!AB13</f>
        <v>0</v>
      </c>
      <c r="F14" s="70">
        <f>'Effort, costs'!AB37</f>
        <v>0</v>
      </c>
      <c r="G14" s="70"/>
      <c r="H14" s="71"/>
      <c r="I14" s="70"/>
      <c r="J14" s="71">
        <f t="shared" si="0"/>
        <v>0</v>
      </c>
      <c r="K14" s="70"/>
      <c r="L14" s="71">
        <f t="shared" si="1"/>
        <v>0</v>
      </c>
      <c r="M14" s="72">
        <f>'Effort, costs'!D13</f>
        <v>1</v>
      </c>
      <c r="N14" s="71">
        <f t="shared" si="2"/>
        <v>0</v>
      </c>
      <c r="O14" s="70">
        <f t="shared" si="3"/>
        <v>0</v>
      </c>
    </row>
    <row r="15" spans="2:15" x14ac:dyDescent="0.25">
      <c r="B15" s="66">
        <v>13</v>
      </c>
      <c r="C15" s="69" t="str">
        <f>'Effort, costs'!B14</f>
        <v>MMS</v>
      </c>
      <c r="D15" s="65" t="s">
        <v>93</v>
      </c>
      <c r="E15" s="70">
        <f>'Effort, costs'!AB14</f>
        <v>0</v>
      </c>
      <c r="F15" s="70">
        <f>'Effort, costs'!AB38</f>
        <v>0</v>
      </c>
      <c r="G15" s="70"/>
      <c r="H15" s="71"/>
      <c r="I15" s="70"/>
      <c r="J15" s="71">
        <f t="shared" si="0"/>
        <v>0</v>
      </c>
      <c r="K15" s="70"/>
      <c r="L15" s="71">
        <f t="shared" si="1"/>
        <v>0</v>
      </c>
      <c r="M15" s="72">
        <f>'Effort, costs'!D14</f>
        <v>1</v>
      </c>
      <c r="N15" s="71">
        <f t="shared" si="2"/>
        <v>0</v>
      </c>
      <c r="O15" s="70">
        <f t="shared" si="3"/>
        <v>0</v>
      </c>
    </row>
    <row r="16" spans="2:15" x14ac:dyDescent="0.25">
      <c r="B16" s="66">
        <v>14</v>
      </c>
      <c r="C16" s="69" t="str">
        <f>'Effort, costs'!B15</f>
        <v>TMA</v>
      </c>
      <c r="D16" s="65" t="s">
        <v>94</v>
      </c>
      <c r="E16" s="70">
        <f>'Effort, costs'!AB15</f>
        <v>0</v>
      </c>
      <c r="F16" s="70">
        <f>'Effort, costs'!AB39</f>
        <v>0</v>
      </c>
      <c r="G16" s="70"/>
      <c r="H16" s="71"/>
      <c r="I16" s="70"/>
      <c r="J16" s="71">
        <f t="shared" si="0"/>
        <v>0</v>
      </c>
      <c r="K16" s="70"/>
      <c r="L16" s="71">
        <f t="shared" si="1"/>
        <v>0</v>
      </c>
      <c r="M16" s="72">
        <f>'Effort, costs'!D15</f>
        <v>1</v>
      </c>
      <c r="N16" s="71">
        <f t="shared" si="2"/>
        <v>0</v>
      </c>
      <c r="O16" s="70">
        <f t="shared" si="3"/>
        <v>0</v>
      </c>
    </row>
    <row r="17" spans="2:15" x14ac:dyDescent="0.25">
      <c r="B17" s="66">
        <v>15</v>
      </c>
      <c r="C17" s="69" t="str">
        <f>'Effort, costs'!B16</f>
        <v>JRC-Ispra</v>
      </c>
      <c r="D17" s="65" t="s">
        <v>95</v>
      </c>
      <c r="E17" s="70">
        <f>'Effort, costs'!AB16</f>
        <v>0</v>
      </c>
      <c r="F17" s="70">
        <f>'Effort, costs'!AB40</f>
        <v>0</v>
      </c>
      <c r="G17" s="70"/>
      <c r="H17" s="71"/>
      <c r="I17" s="70"/>
      <c r="J17" s="71">
        <f t="shared" si="0"/>
        <v>0</v>
      </c>
      <c r="K17" s="70"/>
      <c r="L17" s="71">
        <f t="shared" si="1"/>
        <v>0</v>
      </c>
      <c r="M17" s="72">
        <f>'Effort, costs'!D16</f>
        <v>1</v>
      </c>
      <c r="N17" s="71">
        <f t="shared" si="2"/>
        <v>0</v>
      </c>
      <c r="O17" s="70">
        <f t="shared" si="3"/>
        <v>0</v>
      </c>
    </row>
    <row r="18" spans="2:15" x14ac:dyDescent="0.25">
      <c r="B18" s="66">
        <v>16</v>
      </c>
      <c r="C18" s="69" t="str">
        <f>'Effort, costs'!B17</f>
        <v>SSA</v>
      </c>
      <c r="D18" s="65" t="s">
        <v>92</v>
      </c>
      <c r="E18" s="70">
        <f>'Effort, costs'!AB17</f>
        <v>0</v>
      </c>
      <c r="F18" s="70">
        <f>'Effort, costs'!AB41</f>
        <v>0</v>
      </c>
      <c r="G18" s="70"/>
      <c r="H18" s="71"/>
      <c r="I18" s="70"/>
      <c r="J18" s="71">
        <f t="shared" si="0"/>
        <v>0</v>
      </c>
      <c r="K18" s="70"/>
      <c r="L18" s="71">
        <f t="shared" si="1"/>
        <v>0</v>
      </c>
      <c r="M18" s="72">
        <f>'Effort, costs'!D17</f>
        <v>1</v>
      </c>
      <c r="N18" s="71">
        <f t="shared" si="2"/>
        <v>0</v>
      </c>
      <c r="O18" s="70">
        <f t="shared" si="3"/>
        <v>0</v>
      </c>
    </row>
    <row r="19" spans="2:15" x14ac:dyDescent="0.25">
      <c r="B19" s="66">
        <v>17</v>
      </c>
      <c r="C19" s="69" t="str">
        <f>'Effort, costs'!B18</f>
        <v>Plan Italia</v>
      </c>
      <c r="D19" s="65" t="s">
        <v>92</v>
      </c>
      <c r="E19" s="70">
        <f>'Effort, costs'!AB18</f>
        <v>0</v>
      </c>
      <c r="F19" s="70">
        <f>'Effort, costs'!AB42</f>
        <v>0</v>
      </c>
      <c r="G19" s="70"/>
      <c r="H19" s="71"/>
      <c r="I19" s="70"/>
      <c r="J19" s="71">
        <f t="shared" si="0"/>
        <v>0</v>
      </c>
      <c r="K19" s="70"/>
      <c r="L19" s="71">
        <f t="shared" si="1"/>
        <v>0</v>
      </c>
      <c r="M19" s="72">
        <f>'Effort, costs'!D18</f>
        <v>1</v>
      </c>
      <c r="N19" s="71">
        <f t="shared" si="2"/>
        <v>0</v>
      </c>
      <c r="O19" s="70">
        <f t="shared" si="3"/>
        <v>0</v>
      </c>
    </row>
    <row r="20" spans="2:15" x14ac:dyDescent="0.25">
      <c r="B20" s="66">
        <v>18</v>
      </c>
      <c r="C20" s="69" t="str">
        <f>'Effort, costs'!B19</f>
        <v>COWI</v>
      </c>
      <c r="D20" s="65" t="s">
        <v>96</v>
      </c>
      <c r="E20" s="70">
        <f>'Effort, costs'!AB19</f>
        <v>0</v>
      </c>
      <c r="F20" s="70">
        <f>'Effort, costs'!AB43</f>
        <v>0</v>
      </c>
      <c r="G20" s="70"/>
      <c r="H20" s="71"/>
      <c r="I20" s="70"/>
      <c r="J20" s="71">
        <f t="shared" si="0"/>
        <v>0</v>
      </c>
      <c r="K20" s="70"/>
      <c r="L20" s="71">
        <f t="shared" si="1"/>
        <v>0</v>
      </c>
      <c r="M20" s="72">
        <f>'Effort, costs'!D19</f>
        <v>1</v>
      </c>
      <c r="N20" s="71">
        <f t="shared" si="2"/>
        <v>0</v>
      </c>
      <c r="O20" s="70">
        <f t="shared" si="3"/>
        <v>0</v>
      </c>
    </row>
    <row r="21" spans="2:15" ht="30" x14ac:dyDescent="0.25">
      <c r="B21" s="66">
        <v>19</v>
      </c>
      <c r="C21" s="69" t="str">
        <f>'Effort, costs'!B13</f>
        <v>Amigo Climate</v>
      </c>
      <c r="D21" s="65" t="s">
        <v>97</v>
      </c>
      <c r="E21" s="70">
        <f>'Effort, costs'!AB20</f>
        <v>0</v>
      </c>
      <c r="F21" s="70">
        <f>'Effort, costs'!AB37</f>
        <v>0</v>
      </c>
      <c r="G21" s="70">
        <f>'Effort, costs'!O37</f>
        <v>0</v>
      </c>
      <c r="H21" s="71"/>
      <c r="I21" s="70">
        <v>0</v>
      </c>
      <c r="J21" s="71">
        <f t="shared" si="0"/>
        <v>0</v>
      </c>
      <c r="K21" s="70"/>
      <c r="L21" s="71">
        <f t="shared" si="1"/>
        <v>0</v>
      </c>
      <c r="M21" s="72">
        <f>'Effort, costs'!D13</f>
        <v>1</v>
      </c>
      <c r="N21" s="71">
        <f t="shared" si="2"/>
        <v>0</v>
      </c>
      <c r="O21" s="70">
        <f t="shared" si="3"/>
        <v>0</v>
      </c>
    </row>
    <row r="22" spans="2:15" x14ac:dyDescent="0.25">
      <c r="B22" s="66">
        <v>20</v>
      </c>
      <c r="C22" s="69" t="str">
        <f>'Effort, costs'!B21</f>
        <v>Landbank</v>
      </c>
      <c r="D22" s="65" t="s">
        <v>91</v>
      </c>
      <c r="E22" s="70">
        <f>'Effort, costs'!AB21</f>
        <v>0</v>
      </c>
      <c r="F22" s="70">
        <f>'Effort, costs'!AB45</f>
        <v>0</v>
      </c>
      <c r="G22" s="70">
        <f>'Effort, costs'!O45</f>
        <v>0</v>
      </c>
      <c r="H22" s="71"/>
      <c r="I22" s="70">
        <v>0</v>
      </c>
      <c r="J22" s="71">
        <f t="shared" si="0"/>
        <v>0</v>
      </c>
      <c r="K22" s="70"/>
      <c r="L22" s="71">
        <f t="shared" si="1"/>
        <v>0</v>
      </c>
      <c r="M22" s="72">
        <f>'Effort, costs'!D21</f>
        <v>1</v>
      </c>
      <c r="N22" s="71">
        <f t="shared" si="2"/>
        <v>0</v>
      </c>
      <c r="O22" s="70">
        <f t="shared" si="3"/>
        <v>0</v>
      </c>
    </row>
    <row r="23" spans="2:15" x14ac:dyDescent="0.25">
      <c r="B23" s="104" t="s">
        <v>98</v>
      </c>
      <c r="C23" s="104"/>
      <c r="D23" s="104"/>
      <c r="E23" s="73">
        <f>SUM(E3:E22)</f>
        <v>639000</v>
      </c>
      <c r="F23" s="73">
        <f t="shared" ref="F23:O23" si="4">SUM(F3:F22)</f>
        <v>65000</v>
      </c>
      <c r="G23" s="73">
        <f t="shared" si="4"/>
        <v>0</v>
      </c>
      <c r="H23" s="73">
        <f t="shared" si="4"/>
        <v>0</v>
      </c>
      <c r="I23" s="73">
        <f t="shared" si="4"/>
        <v>0</v>
      </c>
      <c r="J23" s="73">
        <f t="shared" si="4"/>
        <v>176000</v>
      </c>
      <c r="K23" s="73">
        <f t="shared" si="4"/>
        <v>0</v>
      </c>
      <c r="L23" s="73">
        <f t="shared" si="4"/>
        <v>880000</v>
      </c>
      <c r="M23" s="73"/>
      <c r="N23" s="73">
        <f t="shared" si="4"/>
        <v>880000</v>
      </c>
      <c r="O23" s="73">
        <f t="shared" si="4"/>
        <v>880000</v>
      </c>
    </row>
  </sheetData>
  <mergeCells count="1">
    <mergeCell ref="B23:D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K47"/>
  <sheetViews>
    <sheetView topLeftCell="C1" zoomScale="90" zoomScaleNormal="90" workbookViewId="0">
      <selection activeCell="C26" sqref="C26"/>
    </sheetView>
  </sheetViews>
  <sheetFormatPr defaultColWidth="8.7109375" defaultRowHeight="15" x14ac:dyDescent="0.25"/>
  <cols>
    <col min="2" max="2" width="18.140625" bestFit="1" customWidth="1"/>
    <col min="3" max="3" width="30.28515625" customWidth="1"/>
    <col min="4" max="4" width="13.42578125" bestFit="1" customWidth="1"/>
    <col min="5" max="5" width="24.28515625" bestFit="1" customWidth="1"/>
    <col min="6" max="6" width="30.42578125" bestFit="1" customWidth="1"/>
    <col min="7" max="7" width="23.42578125" customWidth="1"/>
    <col min="8" max="8" width="15.140625" bestFit="1" customWidth="1"/>
    <col min="10" max="10" width="30.42578125" bestFit="1" customWidth="1"/>
    <col min="11" max="11" width="73.42578125" bestFit="1" customWidth="1"/>
  </cols>
  <sheetData>
    <row r="2" spans="2:11" ht="26.25" x14ac:dyDescent="0.25">
      <c r="B2" s="3" t="s">
        <v>99</v>
      </c>
      <c r="C2" s="3" t="s">
        <v>100</v>
      </c>
      <c r="D2" s="3" t="s">
        <v>101</v>
      </c>
      <c r="E2" s="3" t="s">
        <v>102</v>
      </c>
      <c r="F2" s="3" t="s">
        <v>103</v>
      </c>
      <c r="G2" s="3" t="s">
        <v>104</v>
      </c>
      <c r="H2" s="3" t="s">
        <v>105</v>
      </c>
      <c r="J2" s="3" t="s">
        <v>106</v>
      </c>
      <c r="K2" s="3" t="s">
        <v>107</v>
      </c>
    </row>
    <row r="3" spans="2:11" ht="60" x14ac:dyDescent="0.25">
      <c r="B3" s="75" t="s">
        <v>108</v>
      </c>
      <c r="C3" s="4" t="s">
        <v>109</v>
      </c>
      <c r="D3" s="75" t="s">
        <v>110</v>
      </c>
      <c r="E3" s="75" t="s">
        <v>111</v>
      </c>
      <c r="F3" s="5" t="s">
        <v>112</v>
      </c>
      <c r="G3" s="75" t="s">
        <v>113</v>
      </c>
      <c r="H3" s="6"/>
      <c r="J3" s="2" t="s">
        <v>111</v>
      </c>
      <c r="K3" s="2" t="s">
        <v>114</v>
      </c>
    </row>
    <row r="4" spans="2:11" ht="45" x14ac:dyDescent="0.25">
      <c r="B4" s="75" t="s">
        <v>115</v>
      </c>
      <c r="C4" s="4" t="s">
        <v>116</v>
      </c>
      <c r="D4" s="75" t="s">
        <v>117</v>
      </c>
      <c r="E4" s="75" t="s">
        <v>111</v>
      </c>
      <c r="F4" s="5" t="s">
        <v>112</v>
      </c>
      <c r="G4" s="75" t="s">
        <v>113</v>
      </c>
      <c r="H4" s="6"/>
      <c r="J4" s="2" t="s">
        <v>118</v>
      </c>
      <c r="K4" s="2" t="s">
        <v>119</v>
      </c>
    </row>
    <row r="5" spans="2:11" ht="60" x14ac:dyDescent="0.25">
      <c r="B5" s="75" t="s">
        <v>120</v>
      </c>
      <c r="C5" s="4" t="s">
        <v>121</v>
      </c>
      <c r="D5" s="75" t="s">
        <v>122</v>
      </c>
      <c r="E5" s="75" t="s">
        <v>111</v>
      </c>
      <c r="F5" s="5" t="s">
        <v>112</v>
      </c>
      <c r="G5" s="75" t="s">
        <v>123</v>
      </c>
      <c r="H5" s="6"/>
      <c r="J5" s="2" t="s">
        <v>124</v>
      </c>
      <c r="K5" s="2" t="s">
        <v>125</v>
      </c>
    </row>
    <row r="6" spans="2:11" ht="30" x14ac:dyDescent="0.25">
      <c r="B6" s="75" t="s">
        <v>126</v>
      </c>
      <c r="C6" s="4" t="s">
        <v>127</v>
      </c>
      <c r="D6" s="75" t="s">
        <v>128</v>
      </c>
      <c r="E6" s="75" t="s">
        <v>111</v>
      </c>
      <c r="F6" s="5" t="s">
        <v>112</v>
      </c>
      <c r="G6" s="75" t="s">
        <v>129</v>
      </c>
      <c r="H6" s="6"/>
      <c r="J6" s="2" t="s">
        <v>130</v>
      </c>
      <c r="K6" s="2"/>
    </row>
    <row r="7" spans="2:11" ht="30" x14ac:dyDescent="0.25">
      <c r="B7" s="75" t="s">
        <v>131</v>
      </c>
      <c r="C7" s="4" t="s">
        <v>132</v>
      </c>
      <c r="D7" s="75" t="s">
        <v>133</v>
      </c>
      <c r="E7" s="75" t="s">
        <v>111</v>
      </c>
      <c r="F7" s="5" t="s">
        <v>112</v>
      </c>
      <c r="G7" s="75" t="s">
        <v>134</v>
      </c>
      <c r="H7" s="6"/>
      <c r="J7" s="2" t="s">
        <v>135</v>
      </c>
      <c r="K7" s="2" t="s">
        <v>136</v>
      </c>
    </row>
    <row r="8" spans="2:11" ht="30" x14ac:dyDescent="0.25">
      <c r="B8" s="75" t="s">
        <v>137</v>
      </c>
      <c r="C8" s="4" t="s">
        <v>138</v>
      </c>
      <c r="D8" s="75" t="s">
        <v>139</v>
      </c>
      <c r="E8" s="75" t="s">
        <v>111</v>
      </c>
      <c r="F8" s="5" t="s">
        <v>112</v>
      </c>
      <c r="G8" s="75" t="s">
        <v>140</v>
      </c>
      <c r="H8" s="6"/>
      <c r="J8" s="2" t="s">
        <v>141</v>
      </c>
      <c r="K8" s="2" t="s">
        <v>142</v>
      </c>
    </row>
    <row r="9" spans="2:11" ht="30" x14ac:dyDescent="0.25">
      <c r="B9" s="75" t="s">
        <v>143</v>
      </c>
      <c r="C9" s="4" t="s">
        <v>144</v>
      </c>
      <c r="D9" s="75" t="s">
        <v>128</v>
      </c>
      <c r="E9" s="75" t="s">
        <v>111</v>
      </c>
      <c r="F9" s="5" t="s">
        <v>112</v>
      </c>
      <c r="G9" s="75" t="s">
        <v>145</v>
      </c>
      <c r="H9" s="6"/>
    </row>
    <row r="10" spans="2:11" ht="30" x14ac:dyDescent="0.25">
      <c r="B10" s="75" t="s">
        <v>146</v>
      </c>
      <c r="C10" s="93" t="s">
        <v>147</v>
      </c>
      <c r="D10" s="5" t="s">
        <v>117</v>
      </c>
      <c r="E10" s="75" t="s">
        <v>111</v>
      </c>
      <c r="F10" s="5" t="s">
        <v>112</v>
      </c>
      <c r="G10" s="75" t="s">
        <v>134</v>
      </c>
      <c r="H10" s="6"/>
      <c r="J10" s="3" t="s">
        <v>103</v>
      </c>
      <c r="K10" s="3" t="s">
        <v>107</v>
      </c>
    </row>
    <row r="11" spans="2:11" x14ac:dyDescent="0.25">
      <c r="B11" s="75" t="s">
        <v>148</v>
      </c>
      <c r="C11" s="93" t="s">
        <v>149</v>
      </c>
      <c r="D11" s="5" t="s">
        <v>117</v>
      </c>
      <c r="E11" s="75" t="s">
        <v>111</v>
      </c>
      <c r="F11" s="5" t="s">
        <v>112</v>
      </c>
      <c r="G11" s="75" t="s">
        <v>123</v>
      </c>
      <c r="H11" s="6"/>
      <c r="J11" s="2" t="s">
        <v>112</v>
      </c>
      <c r="K11" s="2" t="s">
        <v>150</v>
      </c>
    </row>
    <row r="12" spans="2:11" ht="30" x14ac:dyDescent="0.25">
      <c r="B12" s="75" t="s">
        <v>151</v>
      </c>
      <c r="C12" s="93" t="s">
        <v>152</v>
      </c>
      <c r="D12" s="5" t="s">
        <v>110</v>
      </c>
      <c r="E12" s="75" t="s">
        <v>111</v>
      </c>
      <c r="F12" s="5" t="s">
        <v>112</v>
      </c>
      <c r="G12" s="75" t="s">
        <v>123</v>
      </c>
      <c r="H12" s="6"/>
      <c r="J12" s="2" t="s">
        <v>153</v>
      </c>
      <c r="K12" s="2" t="s">
        <v>154</v>
      </c>
    </row>
    <row r="13" spans="2:11" ht="45" x14ac:dyDescent="0.25">
      <c r="B13" s="75" t="s">
        <v>155</v>
      </c>
      <c r="C13" s="93" t="s">
        <v>156</v>
      </c>
      <c r="D13" s="5" t="s">
        <v>133</v>
      </c>
      <c r="E13" s="75" t="s">
        <v>111</v>
      </c>
      <c r="F13" s="5" t="s">
        <v>112</v>
      </c>
      <c r="G13" s="75" t="s">
        <v>123</v>
      </c>
      <c r="H13" s="6"/>
      <c r="J13" s="2" t="s">
        <v>157</v>
      </c>
      <c r="K13" s="2" t="s">
        <v>158</v>
      </c>
    </row>
    <row r="14" spans="2:11" ht="30" x14ac:dyDescent="0.25">
      <c r="B14" s="75" t="s">
        <v>159</v>
      </c>
      <c r="C14" s="93" t="s">
        <v>160</v>
      </c>
      <c r="D14" s="5" t="s">
        <v>161</v>
      </c>
      <c r="E14" s="75" t="s">
        <v>111</v>
      </c>
      <c r="F14" s="5" t="s">
        <v>112</v>
      </c>
      <c r="G14" s="75" t="s">
        <v>162</v>
      </c>
      <c r="H14" s="6"/>
      <c r="J14" s="2" t="s">
        <v>163</v>
      </c>
      <c r="K14" s="2" t="s">
        <v>164</v>
      </c>
    </row>
    <row r="15" spans="2:11" x14ac:dyDescent="0.25">
      <c r="B15" s="75" t="s">
        <v>165</v>
      </c>
      <c r="C15" s="93" t="s">
        <v>166</v>
      </c>
      <c r="D15" s="5" t="s">
        <v>117</v>
      </c>
      <c r="E15" s="75" t="s">
        <v>111</v>
      </c>
      <c r="F15" s="5" t="s">
        <v>153</v>
      </c>
      <c r="G15" s="75" t="s">
        <v>140</v>
      </c>
      <c r="H15" s="6"/>
      <c r="J15" s="2" t="s">
        <v>167</v>
      </c>
      <c r="K15" s="2" t="s">
        <v>168</v>
      </c>
    </row>
    <row r="16" spans="2:11" ht="45" x14ac:dyDescent="0.25">
      <c r="B16" s="75" t="s">
        <v>169</v>
      </c>
      <c r="C16" s="4" t="s">
        <v>170</v>
      </c>
      <c r="D16" s="75" t="s">
        <v>110</v>
      </c>
      <c r="E16" s="75" t="s">
        <v>111</v>
      </c>
      <c r="F16" s="5" t="s">
        <v>112</v>
      </c>
      <c r="G16" s="75" t="s">
        <v>123</v>
      </c>
      <c r="H16" s="6"/>
    </row>
    <row r="17" spans="2:8" ht="45" x14ac:dyDescent="0.25">
      <c r="B17" s="75" t="s">
        <v>171</v>
      </c>
      <c r="C17" s="4" t="s">
        <v>172</v>
      </c>
      <c r="D17" s="75" t="s">
        <v>173</v>
      </c>
      <c r="E17" s="75" t="s">
        <v>111</v>
      </c>
      <c r="F17" s="5" t="s">
        <v>112</v>
      </c>
      <c r="G17" s="75" t="s">
        <v>174</v>
      </c>
      <c r="H17" s="6"/>
    </row>
    <row r="18" spans="2:8" ht="75" x14ac:dyDescent="0.25">
      <c r="B18" s="75" t="s">
        <v>175</v>
      </c>
      <c r="C18" s="4" t="s">
        <v>176</v>
      </c>
      <c r="D18" s="75" t="s">
        <v>177</v>
      </c>
      <c r="E18" s="75" t="s">
        <v>111</v>
      </c>
      <c r="F18" s="5" t="s">
        <v>112</v>
      </c>
      <c r="G18" s="75" t="s">
        <v>174</v>
      </c>
      <c r="H18" s="6"/>
    </row>
    <row r="19" spans="2:8" ht="30" x14ac:dyDescent="0.25">
      <c r="B19" s="75" t="s">
        <v>178</v>
      </c>
      <c r="C19" s="4" t="s">
        <v>179</v>
      </c>
      <c r="D19" s="75" t="s">
        <v>180</v>
      </c>
      <c r="E19" s="75" t="s">
        <v>111</v>
      </c>
      <c r="F19" s="5" t="s">
        <v>112</v>
      </c>
      <c r="G19" s="75" t="s">
        <v>174</v>
      </c>
      <c r="H19" s="6"/>
    </row>
    <row r="20" spans="2:8" ht="45" x14ac:dyDescent="0.25">
      <c r="B20" s="75" t="s">
        <v>181</v>
      </c>
      <c r="C20" s="4" t="s">
        <v>182</v>
      </c>
      <c r="D20" s="75" t="s">
        <v>180</v>
      </c>
      <c r="E20" s="75" t="s">
        <v>111</v>
      </c>
      <c r="F20" s="5" t="s">
        <v>112</v>
      </c>
      <c r="G20" s="75" t="s">
        <v>183</v>
      </c>
      <c r="H20" s="6"/>
    </row>
    <row r="21" spans="2:8" x14ac:dyDescent="0.25">
      <c r="B21" s="75" t="s">
        <v>184</v>
      </c>
      <c r="C21" s="4" t="s">
        <v>185</v>
      </c>
      <c r="D21" s="75" t="s">
        <v>161</v>
      </c>
      <c r="E21" s="75" t="s">
        <v>111</v>
      </c>
      <c r="F21" s="5" t="s">
        <v>112</v>
      </c>
      <c r="G21" s="75" t="s">
        <v>186</v>
      </c>
      <c r="H21" s="6"/>
    </row>
    <row r="22" spans="2:8" x14ac:dyDescent="0.25">
      <c r="B22" s="75" t="s">
        <v>187</v>
      </c>
      <c r="C22" s="4" t="s">
        <v>188</v>
      </c>
      <c r="D22" s="75" t="s">
        <v>180</v>
      </c>
      <c r="E22" s="75" t="s">
        <v>111</v>
      </c>
      <c r="F22" s="5" t="s">
        <v>112</v>
      </c>
      <c r="G22" s="75" t="s">
        <v>186</v>
      </c>
      <c r="H22" s="6"/>
    </row>
    <row r="23" spans="2:8" ht="30" x14ac:dyDescent="0.25">
      <c r="B23" s="75" t="s">
        <v>189</v>
      </c>
      <c r="C23" s="4" t="s">
        <v>190</v>
      </c>
      <c r="D23" s="75" t="s">
        <v>180</v>
      </c>
      <c r="E23" s="75" t="s">
        <v>111</v>
      </c>
      <c r="F23" s="5" t="s">
        <v>112</v>
      </c>
      <c r="G23" s="75" t="s">
        <v>145</v>
      </c>
      <c r="H23" s="6"/>
    </row>
    <row r="24" spans="2:8" ht="45" x14ac:dyDescent="0.25">
      <c r="B24" s="75" t="s">
        <v>191</v>
      </c>
      <c r="C24" s="4" t="s">
        <v>192</v>
      </c>
      <c r="D24" s="75" t="s">
        <v>193</v>
      </c>
      <c r="E24" s="75" t="s">
        <v>111</v>
      </c>
      <c r="F24" s="5" t="s">
        <v>112</v>
      </c>
      <c r="G24" s="75" t="s">
        <v>194</v>
      </c>
      <c r="H24" s="6"/>
    </row>
    <row r="25" spans="2:8" ht="30" x14ac:dyDescent="0.25">
      <c r="B25" s="75" t="s">
        <v>195</v>
      </c>
      <c r="C25" s="4" t="s">
        <v>196</v>
      </c>
      <c r="D25" s="75" t="s">
        <v>193</v>
      </c>
      <c r="E25" s="75" t="s">
        <v>111</v>
      </c>
      <c r="F25" s="5" t="s">
        <v>112</v>
      </c>
      <c r="G25" s="75" t="s">
        <v>197</v>
      </c>
      <c r="H25" s="6"/>
    </row>
    <row r="26" spans="2:8" ht="45" x14ac:dyDescent="0.25">
      <c r="B26" s="75" t="s">
        <v>198</v>
      </c>
      <c r="C26" s="4" t="s">
        <v>199</v>
      </c>
      <c r="D26" s="75" t="s">
        <v>26</v>
      </c>
      <c r="E26" s="75" t="s">
        <v>111</v>
      </c>
      <c r="F26" s="5" t="s">
        <v>112</v>
      </c>
      <c r="G26" s="75" t="s">
        <v>197</v>
      </c>
      <c r="H26" s="6"/>
    </row>
    <row r="27" spans="2:8" ht="30" x14ac:dyDescent="0.25">
      <c r="B27" s="75" t="s">
        <v>200</v>
      </c>
      <c r="C27" s="4" t="s">
        <v>201</v>
      </c>
      <c r="D27" s="75" t="s">
        <v>26</v>
      </c>
      <c r="E27" s="5" t="s">
        <v>111</v>
      </c>
      <c r="F27" s="5" t="s">
        <v>112</v>
      </c>
      <c r="G27" s="75" t="s">
        <v>202</v>
      </c>
      <c r="H27" s="6"/>
    </row>
    <row r="28" spans="2:8" x14ac:dyDescent="0.25">
      <c r="B28" s="75" t="s">
        <v>203</v>
      </c>
      <c r="C28" s="4" t="s">
        <v>204</v>
      </c>
      <c r="D28" s="75" t="s">
        <v>26</v>
      </c>
      <c r="E28" s="75" t="s">
        <v>118</v>
      </c>
      <c r="F28" s="5" t="s">
        <v>112</v>
      </c>
      <c r="G28" s="75" t="s">
        <v>205</v>
      </c>
      <c r="H28" s="6"/>
    </row>
    <row r="29" spans="2:8" ht="30" x14ac:dyDescent="0.25">
      <c r="B29" s="75" t="s">
        <v>206</v>
      </c>
      <c r="C29" s="4" t="s">
        <v>207</v>
      </c>
      <c r="D29" s="75" t="s">
        <v>26</v>
      </c>
      <c r="E29" s="75" t="s">
        <v>111</v>
      </c>
      <c r="F29" s="5" t="s">
        <v>112</v>
      </c>
      <c r="G29" s="75" t="s">
        <v>197</v>
      </c>
      <c r="H29" s="2"/>
    </row>
    <row r="30" spans="2:8" x14ac:dyDescent="0.25">
      <c r="B30" s="75" t="s">
        <v>208</v>
      </c>
      <c r="C30" s="4" t="s">
        <v>209</v>
      </c>
      <c r="D30" s="75" t="s">
        <v>26</v>
      </c>
      <c r="E30" s="75" t="s">
        <v>111</v>
      </c>
      <c r="F30" s="5" t="s">
        <v>112</v>
      </c>
      <c r="G30" s="75" t="s">
        <v>140</v>
      </c>
      <c r="H30" s="2"/>
    </row>
    <row r="31" spans="2:8" x14ac:dyDescent="0.25">
      <c r="B31" s="75" t="s">
        <v>210</v>
      </c>
      <c r="C31" s="4" t="s">
        <v>211</v>
      </c>
      <c r="D31" s="75" t="s">
        <v>26</v>
      </c>
      <c r="E31" s="75" t="s">
        <v>111</v>
      </c>
      <c r="F31" s="5" t="s">
        <v>112</v>
      </c>
      <c r="G31" s="75" t="s">
        <v>197</v>
      </c>
      <c r="H31" s="2"/>
    </row>
    <row r="32" spans="2:8" x14ac:dyDescent="0.25">
      <c r="B32" s="75" t="s">
        <v>212</v>
      </c>
      <c r="C32" s="4" t="s">
        <v>213</v>
      </c>
      <c r="D32" s="75" t="s">
        <v>26</v>
      </c>
      <c r="E32" s="75" t="s">
        <v>111</v>
      </c>
      <c r="F32" s="5" t="s">
        <v>153</v>
      </c>
      <c r="G32" s="75" t="s">
        <v>214</v>
      </c>
      <c r="H32" s="2"/>
    </row>
    <row r="33" spans="2:8" x14ac:dyDescent="0.25">
      <c r="B33" s="75" t="s">
        <v>215</v>
      </c>
      <c r="C33" s="4" t="s">
        <v>216</v>
      </c>
      <c r="D33" s="75" t="s">
        <v>26</v>
      </c>
      <c r="E33" s="75" t="s">
        <v>111</v>
      </c>
      <c r="F33" s="5" t="s">
        <v>153</v>
      </c>
      <c r="G33" s="75" t="s">
        <v>217</v>
      </c>
      <c r="H33" s="2"/>
    </row>
    <row r="34" spans="2:8" x14ac:dyDescent="0.25">
      <c r="B34" s="75" t="s">
        <v>218</v>
      </c>
      <c r="C34" s="4" t="s">
        <v>219</v>
      </c>
      <c r="D34" s="75" t="s">
        <v>26</v>
      </c>
      <c r="E34" s="75" t="s">
        <v>111</v>
      </c>
      <c r="F34" s="5" t="s">
        <v>112</v>
      </c>
      <c r="G34" s="75" t="s">
        <v>205</v>
      </c>
      <c r="H34" s="2"/>
    </row>
    <row r="35" spans="2:8" ht="30" x14ac:dyDescent="0.25">
      <c r="B35" s="75" t="s">
        <v>220</v>
      </c>
      <c r="C35" s="4" t="s">
        <v>221</v>
      </c>
      <c r="D35" s="75" t="s">
        <v>133</v>
      </c>
      <c r="E35" s="75" t="s">
        <v>111</v>
      </c>
      <c r="F35" s="5" t="s">
        <v>112</v>
      </c>
      <c r="G35" s="75" t="s">
        <v>140</v>
      </c>
      <c r="H35" s="2"/>
    </row>
    <row r="36" spans="2:8" ht="30" x14ac:dyDescent="0.25">
      <c r="B36" s="75" t="s">
        <v>222</v>
      </c>
      <c r="C36" s="4" t="s">
        <v>223</v>
      </c>
      <c r="D36" s="75" t="s">
        <v>133</v>
      </c>
      <c r="E36" s="75" t="s">
        <v>111</v>
      </c>
      <c r="F36" s="5" t="s">
        <v>112</v>
      </c>
      <c r="G36" s="75" t="s">
        <v>197</v>
      </c>
      <c r="H36" s="2"/>
    </row>
    <row r="37" spans="2:8" x14ac:dyDescent="0.25">
      <c r="B37" s="75"/>
      <c r="C37" s="4"/>
      <c r="D37" s="2"/>
      <c r="E37" s="2"/>
      <c r="F37" s="5"/>
      <c r="G37" s="75"/>
      <c r="H37" s="2"/>
    </row>
    <row r="38" spans="2:8" x14ac:dyDescent="0.25">
      <c r="B38" s="75"/>
      <c r="C38" s="4"/>
      <c r="D38" s="2"/>
      <c r="E38" s="2"/>
      <c r="F38" s="5"/>
      <c r="G38" s="75"/>
      <c r="H38" s="2"/>
    </row>
    <row r="39" spans="2:8" x14ac:dyDescent="0.25">
      <c r="B39" s="75"/>
      <c r="C39" s="4"/>
      <c r="D39" s="2"/>
      <c r="E39" s="2"/>
      <c r="F39" s="2"/>
      <c r="G39" s="2"/>
      <c r="H39" s="2"/>
    </row>
    <row r="40" spans="2:8" x14ac:dyDescent="0.25">
      <c r="B40" s="2"/>
      <c r="C40" s="4"/>
      <c r="D40" s="2"/>
      <c r="E40" s="2"/>
      <c r="F40" s="2"/>
      <c r="G40" s="2"/>
      <c r="H40" s="2"/>
    </row>
    <row r="41" spans="2:8" x14ac:dyDescent="0.25">
      <c r="B41" s="2"/>
      <c r="C41" s="4"/>
      <c r="D41" s="2"/>
      <c r="E41" s="2"/>
      <c r="F41" s="2"/>
      <c r="G41" s="2"/>
      <c r="H41" s="2"/>
    </row>
    <row r="42" spans="2:8" x14ac:dyDescent="0.25">
      <c r="B42" s="2"/>
      <c r="C42" s="4"/>
      <c r="D42" s="2"/>
      <c r="E42" s="2"/>
      <c r="F42" s="2"/>
      <c r="G42" s="2"/>
      <c r="H42" s="2"/>
    </row>
    <row r="43" spans="2:8" x14ac:dyDescent="0.25">
      <c r="B43" s="2"/>
      <c r="C43" s="2"/>
      <c r="D43" s="2"/>
      <c r="E43" s="2"/>
      <c r="F43" s="2"/>
      <c r="G43" s="2"/>
      <c r="H43" s="2"/>
    </row>
    <row r="44" spans="2:8" x14ac:dyDescent="0.25">
      <c r="B44" s="2"/>
      <c r="C44" s="2"/>
      <c r="D44" s="2"/>
      <c r="E44" s="2"/>
      <c r="F44" s="2"/>
      <c r="G44" s="2"/>
      <c r="H44" s="2"/>
    </row>
    <row r="45" spans="2:8" x14ac:dyDescent="0.25">
      <c r="B45" s="2"/>
      <c r="C45" s="2"/>
      <c r="D45" s="2"/>
      <c r="E45" s="2"/>
      <c r="F45" s="2"/>
      <c r="G45" s="2"/>
      <c r="H45" s="2"/>
    </row>
    <row r="46" spans="2:8" x14ac:dyDescent="0.25">
      <c r="B46" s="2"/>
      <c r="C46" s="2"/>
      <c r="D46" s="2"/>
      <c r="E46" s="2"/>
      <c r="F46" s="2"/>
      <c r="G46" s="2"/>
      <c r="H46" s="2"/>
    </row>
    <row r="47" spans="2:8" x14ac:dyDescent="0.25">
      <c r="B47" s="2"/>
      <c r="C47" s="2"/>
      <c r="D47" s="2"/>
      <c r="E47" s="2"/>
      <c r="F47" s="2"/>
      <c r="G47" s="2"/>
      <c r="H47" s="2"/>
    </row>
  </sheetData>
  <dataValidations count="2">
    <dataValidation type="list" allowBlank="1" showInputMessage="1" showErrorMessage="1" sqref="E3:E47" xr:uid="{00000000-0002-0000-0400-000000000000}">
      <formula1>$J$3:$J$8</formula1>
    </dataValidation>
    <dataValidation type="list" allowBlank="1" showInputMessage="1" showErrorMessage="1" sqref="F3:F47" xr:uid="{00000000-0002-0000-0400-000001000000}">
      <formula1>$J$11:$J$15</formula1>
    </dataValidation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H12"/>
  <sheetViews>
    <sheetView tabSelected="1" workbookViewId="0">
      <selection activeCell="E4" sqref="E4"/>
    </sheetView>
  </sheetViews>
  <sheetFormatPr defaultColWidth="8.7109375" defaultRowHeight="15" x14ac:dyDescent="0.25"/>
  <cols>
    <col min="2" max="2" width="16.140625" bestFit="1" customWidth="1"/>
    <col min="3" max="3" width="67.85546875" bestFit="1" customWidth="1"/>
    <col min="4" max="4" width="9.140625" bestFit="1" customWidth="1"/>
    <col min="5" max="5" width="12.5703125" bestFit="1" customWidth="1"/>
    <col min="6" max="6" width="7.140625" bestFit="1" customWidth="1"/>
    <col min="7" max="7" width="14.42578125" bestFit="1" customWidth="1"/>
    <col min="8" max="8" width="67.85546875" bestFit="1" customWidth="1"/>
  </cols>
  <sheetData>
    <row r="2" spans="2:8" ht="26.25" x14ac:dyDescent="0.25">
      <c r="B2" s="3" t="s">
        <v>224</v>
      </c>
      <c r="C2" s="3" t="s">
        <v>100</v>
      </c>
      <c r="D2" s="3" t="s">
        <v>225</v>
      </c>
      <c r="E2" s="3" t="s">
        <v>101</v>
      </c>
      <c r="F2" s="3" t="s">
        <v>104</v>
      </c>
      <c r="G2" s="3" t="s">
        <v>105</v>
      </c>
      <c r="H2" s="3" t="s">
        <v>226</v>
      </c>
    </row>
    <row r="3" spans="2:8" x14ac:dyDescent="0.25">
      <c r="B3" s="75"/>
      <c r="C3" s="75"/>
      <c r="D3" s="75"/>
      <c r="E3" s="75"/>
      <c r="F3" s="75"/>
      <c r="G3" s="75"/>
      <c r="H3" s="75"/>
    </row>
    <row r="4" spans="2:8" x14ac:dyDescent="0.25">
      <c r="B4" s="75"/>
      <c r="C4" s="75"/>
      <c r="D4" s="75"/>
      <c r="E4" s="75"/>
      <c r="F4" s="75"/>
      <c r="G4" s="75"/>
      <c r="H4" s="75"/>
    </row>
    <row r="5" spans="2:8" x14ac:dyDescent="0.25">
      <c r="B5" s="75"/>
      <c r="C5" s="75"/>
      <c r="D5" s="75"/>
      <c r="E5" s="75"/>
      <c r="F5" s="75"/>
      <c r="G5" s="75"/>
      <c r="H5" s="75"/>
    </row>
    <row r="6" spans="2:8" x14ac:dyDescent="0.25">
      <c r="B6" s="75"/>
      <c r="C6" s="75"/>
      <c r="D6" s="75"/>
      <c r="E6" s="75"/>
      <c r="F6" s="75"/>
      <c r="G6" s="75"/>
      <c r="H6" s="75"/>
    </row>
    <row r="7" spans="2:8" x14ac:dyDescent="0.25">
      <c r="B7" s="75"/>
      <c r="C7" s="75"/>
      <c r="D7" s="75"/>
      <c r="E7" s="75"/>
      <c r="F7" s="75"/>
      <c r="G7" s="75"/>
      <c r="H7" s="75"/>
    </row>
    <row r="8" spans="2:8" x14ac:dyDescent="0.25">
      <c r="B8" s="75"/>
      <c r="C8" s="75"/>
      <c r="D8" s="75"/>
      <c r="E8" s="75"/>
      <c r="F8" s="75"/>
      <c r="G8" s="75"/>
      <c r="H8" s="75"/>
    </row>
    <row r="9" spans="2:8" x14ac:dyDescent="0.25">
      <c r="B9" s="75"/>
      <c r="C9" s="4"/>
      <c r="D9" s="75"/>
      <c r="E9" s="75"/>
      <c r="F9" s="75"/>
      <c r="G9" s="75"/>
      <c r="H9" s="75"/>
    </row>
    <row r="10" spans="2:8" x14ac:dyDescent="0.25">
      <c r="B10" s="75"/>
      <c r="C10" s="75"/>
      <c r="D10" s="75"/>
      <c r="E10" s="75"/>
      <c r="F10" s="75"/>
      <c r="G10" s="75"/>
      <c r="H10" s="4"/>
    </row>
    <row r="11" spans="2:8" x14ac:dyDescent="0.25">
      <c r="B11" s="75"/>
      <c r="C11" s="75"/>
      <c r="D11" s="75"/>
      <c r="E11" s="75"/>
      <c r="F11" s="75"/>
      <c r="G11" s="75"/>
      <c r="H11" s="75"/>
    </row>
    <row r="12" spans="2:8" x14ac:dyDescent="0.25">
      <c r="B12" s="75"/>
      <c r="C12" s="75"/>
      <c r="D12" s="75"/>
      <c r="E12" s="75"/>
      <c r="F12" s="75"/>
      <c r="G12" s="75"/>
      <c r="H12" s="7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X46"/>
  <sheetViews>
    <sheetView showGridLines="0" zoomScale="85" zoomScaleNormal="85" workbookViewId="0">
      <pane ySplit="1" topLeftCell="A26" activePane="bottomLeft" state="frozen"/>
      <selection pane="bottomLeft" activeCell="A5" sqref="A5"/>
    </sheetView>
  </sheetViews>
  <sheetFormatPr defaultColWidth="8.7109375" defaultRowHeight="15" x14ac:dyDescent="0.25"/>
  <cols>
    <col min="1" max="1" width="13.42578125" customWidth="1"/>
    <col min="2" max="2" width="68.42578125" style="82" customWidth="1"/>
    <col min="3" max="50" width="5.5703125" customWidth="1"/>
  </cols>
  <sheetData>
    <row r="1" spans="1:50" ht="23.25" x14ac:dyDescent="0.25">
      <c r="A1" s="79" t="s">
        <v>227</v>
      </c>
      <c r="B1" s="79" t="s">
        <v>228</v>
      </c>
      <c r="C1" s="76" t="s">
        <v>214</v>
      </c>
      <c r="D1" s="76" t="s">
        <v>217</v>
      </c>
      <c r="E1" s="76" t="s">
        <v>202</v>
      </c>
      <c r="F1" s="76" t="s">
        <v>205</v>
      </c>
      <c r="G1" s="76" t="s">
        <v>229</v>
      </c>
      <c r="H1" s="76" t="s">
        <v>230</v>
      </c>
      <c r="I1" s="76" t="s">
        <v>231</v>
      </c>
      <c r="J1" s="76" t="s">
        <v>113</v>
      </c>
      <c r="K1" s="76" t="s">
        <v>129</v>
      </c>
      <c r="L1" s="76" t="s">
        <v>232</v>
      </c>
      <c r="M1" s="76" t="s">
        <v>233</v>
      </c>
      <c r="N1" s="76" t="s">
        <v>134</v>
      </c>
      <c r="O1" s="76" t="s">
        <v>234</v>
      </c>
      <c r="P1" s="76" t="s">
        <v>235</v>
      </c>
      <c r="Q1" s="76" t="s">
        <v>236</v>
      </c>
      <c r="R1" s="76" t="s">
        <v>237</v>
      </c>
      <c r="S1" s="76" t="s">
        <v>238</v>
      </c>
      <c r="T1" s="76" t="s">
        <v>123</v>
      </c>
      <c r="U1" s="76" t="s">
        <v>239</v>
      </c>
      <c r="V1" s="76" t="s">
        <v>162</v>
      </c>
      <c r="W1" s="76" t="s">
        <v>240</v>
      </c>
      <c r="X1" s="76" t="s">
        <v>241</v>
      </c>
      <c r="Y1" s="76" t="s">
        <v>242</v>
      </c>
      <c r="Z1" s="76" t="s">
        <v>140</v>
      </c>
      <c r="AA1" s="76" t="s">
        <v>243</v>
      </c>
      <c r="AB1" s="76" t="s">
        <v>244</v>
      </c>
      <c r="AC1" s="76" t="s">
        <v>245</v>
      </c>
      <c r="AD1" s="76" t="s">
        <v>246</v>
      </c>
      <c r="AE1" s="76" t="s">
        <v>247</v>
      </c>
      <c r="AF1" s="76" t="s">
        <v>194</v>
      </c>
      <c r="AG1" s="76" t="s">
        <v>248</v>
      </c>
      <c r="AH1" s="76" t="s">
        <v>249</v>
      </c>
      <c r="AI1" s="76" t="s">
        <v>250</v>
      </c>
      <c r="AJ1" s="76" t="s">
        <v>251</v>
      </c>
      <c r="AK1" s="76" t="s">
        <v>252</v>
      </c>
      <c r="AL1" s="76" t="s">
        <v>174</v>
      </c>
      <c r="AM1" s="76" t="s">
        <v>253</v>
      </c>
      <c r="AN1" s="76" t="s">
        <v>254</v>
      </c>
      <c r="AO1" s="76" t="s">
        <v>255</v>
      </c>
      <c r="AP1" s="76" t="s">
        <v>183</v>
      </c>
      <c r="AQ1" s="76" t="s">
        <v>256</v>
      </c>
      <c r="AR1" s="76" t="s">
        <v>186</v>
      </c>
      <c r="AS1" s="76" t="s">
        <v>257</v>
      </c>
      <c r="AT1" s="76" t="s">
        <v>258</v>
      </c>
      <c r="AU1" s="76" t="s">
        <v>259</v>
      </c>
      <c r="AV1" s="76" t="s">
        <v>145</v>
      </c>
      <c r="AW1" s="76" t="s">
        <v>260</v>
      </c>
      <c r="AX1" s="76" t="s">
        <v>197</v>
      </c>
    </row>
    <row r="2" spans="1:50" ht="30" customHeight="1" x14ac:dyDescent="0.25">
      <c r="A2" s="80"/>
      <c r="B2" s="78" t="s">
        <v>261</v>
      </c>
      <c r="C2" s="77"/>
      <c r="D2" s="77"/>
      <c r="E2" s="77"/>
      <c r="F2" s="77"/>
      <c r="G2" s="77"/>
      <c r="H2" s="87" t="s">
        <v>262</v>
      </c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</row>
    <row r="3" spans="1:50" ht="30" customHeight="1" x14ac:dyDescent="0.25">
      <c r="A3" s="80"/>
      <c r="B3" s="80" t="s">
        <v>263</v>
      </c>
      <c r="C3" s="83"/>
      <c r="D3" s="83"/>
      <c r="E3" s="83"/>
      <c r="F3" s="83"/>
      <c r="G3" s="83"/>
      <c r="H3" s="83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</row>
    <row r="4" spans="1:50" ht="30" customHeight="1" x14ac:dyDescent="0.25">
      <c r="A4" s="80"/>
      <c r="B4" s="80" t="s">
        <v>264</v>
      </c>
      <c r="C4" s="83"/>
      <c r="D4" s="83"/>
      <c r="E4" s="83"/>
      <c r="F4" s="83"/>
      <c r="G4" s="83"/>
      <c r="H4" s="83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</row>
    <row r="5" spans="1:50" ht="30" customHeight="1" x14ac:dyDescent="0.25">
      <c r="A5" s="80"/>
      <c r="B5" s="80" t="s">
        <v>265</v>
      </c>
      <c r="C5" s="75"/>
      <c r="D5" s="75"/>
      <c r="E5" s="83"/>
      <c r="F5" s="83"/>
      <c r="G5" s="83"/>
      <c r="H5" s="83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</row>
    <row r="6" spans="1:50" ht="30" customHeight="1" x14ac:dyDescent="0.25">
      <c r="A6" s="80"/>
      <c r="B6" s="80" t="s">
        <v>266</v>
      </c>
      <c r="C6" s="75"/>
      <c r="D6" s="75"/>
      <c r="E6" s="75"/>
      <c r="F6" s="75"/>
      <c r="G6" s="75"/>
      <c r="H6" s="83"/>
      <c r="I6" s="83"/>
      <c r="J6" s="85" t="s">
        <v>267</v>
      </c>
      <c r="K6" s="83"/>
      <c r="L6" s="83"/>
      <c r="M6" s="83"/>
      <c r="N6" s="83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</row>
    <row r="7" spans="1:50" ht="30" customHeight="1" x14ac:dyDescent="0.25">
      <c r="A7" s="80"/>
      <c r="B7" s="80" t="s">
        <v>268</v>
      </c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83"/>
      <c r="O7" s="83"/>
      <c r="P7" s="83"/>
      <c r="Q7" s="83"/>
      <c r="R7" s="83"/>
      <c r="S7" s="83"/>
      <c r="T7" s="84" t="s">
        <v>120</v>
      </c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</row>
    <row r="8" spans="1:50" ht="30" customHeight="1" x14ac:dyDescent="0.25">
      <c r="A8" s="80"/>
      <c r="B8" s="78" t="s">
        <v>269</v>
      </c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87" t="s">
        <v>270</v>
      </c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88" t="s">
        <v>271</v>
      </c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5"/>
      <c r="AX8" s="75"/>
    </row>
    <row r="9" spans="1:50" ht="30" customHeight="1" x14ac:dyDescent="0.25">
      <c r="A9" s="80"/>
      <c r="B9" s="80" t="s">
        <v>272</v>
      </c>
      <c r="C9" s="83"/>
      <c r="D9" s="83"/>
      <c r="E9" s="83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</row>
    <row r="10" spans="1:50" ht="30" customHeight="1" x14ac:dyDescent="0.25">
      <c r="A10" s="80"/>
      <c r="B10" s="80" t="s">
        <v>273</v>
      </c>
      <c r="C10" s="75"/>
      <c r="D10" s="75"/>
      <c r="E10" s="83"/>
      <c r="F10" s="83"/>
      <c r="G10" s="83"/>
      <c r="H10" s="83"/>
      <c r="I10" s="83"/>
      <c r="J10" s="83"/>
      <c r="K10" s="84" t="s">
        <v>126</v>
      </c>
      <c r="L10" s="75"/>
      <c r="M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</row>
    <row r="11" spans="1:50" ht="30" customHeight="1" x14ac:dyDescent="0.25">
      <c r="A11" s="80"/>
      <c r="B11" s="80" t="s">
        <v>274</v>
      </c>
      <c r="C11" s="75"/>
      <c r="D11" s="75"/>
      <c r="E11" s="83"/>
      <c r="F11" s="83"/>
      <c r="G11" s="83"/>
      <c r="H11" s="83"/>
      <c r="I11" s="83"/>
      <c r="J11" s="83"/>
      <c r="K11" s="83"/>
      <c r="L11" s="83"/>
      <c r="M11" s="83"/>
      <c r="N11" s="84" t="s">
        <v>131</v>
      </c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</row>
    <row r="12" spans="1:50" ht="30" customHeight="1" x14ac:dyDescent="0.25">
      <c r="A12" s="80"/>
      <c r="B12" s="80" t="s">
        <v>275</v>
      </c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4" t="s">
        <v>137</v>
      </c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</row>
    <row r="13" spans="1:50" ht="30" customHeight="1" x14ac:dyDescent="0.25">
      <c r="A13" s="80"/>
      <c r="B13" s="80" t="s">
        <v>276</v>
      </c>
      <c r="C13" s="75"/>
      <c r="D13" s="75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4" t="s">
        <v>143</v>
      </c>
      <c r="AW13" s="75"/>
      <c r="AX13" s="75"/>
    </row>
    <row r="14" spans="1:50" ht="30" customHeight="1" x14ac:dyDescent="0.25">
      <c r="A14" s="80"/>
      <c r="B14" s="78" t="s">
        <v>277</v>
      </c>
      <c r="C14" s="75"/>
      <c r="D14" s="75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88" t="s">
        <v>278</v>
      </c>
      <c r="W14" s="77"/>
      <c r="X14" s="77"/>
      <c r="Y14" s="77"/>
      <c r="Z14" s="77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</row>
    <row r="15" spans="1:50" ht="30" customHeight="1" x14ac:dyDescent="0.25">
      <c r="A15" s="80"/>
      <c r="B15" s="80" t="s">
        <v>279</v>
      </c>
      <c r="C15" s="75"/>
      <c r="D15" s="75"/>
      <c r="E15" s="83"/>
      <c r="F15" s="83"/>
      <c r="G15" s="83"/>
      <c r="H15" s="83"/>
      <c r="I15" s="83"/>
      <c r="J15" s="83"/>
      <c r="K15" s="83"/>
      <c r="L15" s="83"/>
      <c r="M15" s="83"/>
      <c r="N15" s="84" t="s">
        <v>146</v>
      </c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</row>
    <row r="16" spans="1:50" ht="30" customHeight="1" x14ac:dyDescent="0.25">
      <c r="A16" s="80"/>
      <c r="B16" s="80" t="s">
        <v>280</v>
      </c>
      <c r="C16" s="75"/>
      <c r="D16" s="75"/>
      <c r="E16" s="75"/>
      <c r="F16" s="75"/>
      <c r="G16" s="75"/>
      <c r="H16" s="75"/>
      <c r="I16" s="75"/>
      <c r="J16" s="75"/>
      <c r="K16" s="83"/>
      <c r="L16" s="83"/>
      <c r="M16" s="83"/>
      <c r="N16" s="83"/>
      <c r="O16" s="83"/>
      <c r="P16" s="83"/>
      <c r="Q16" s="83"/>
      <c r="R16" s="83"/>
      <c r="S16" s="83"/>
      <c r="T16" s="84" t="s">
        <v>148</v>
      </c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</row>
    <row r="17" spans="1:50" ht="30" customHeight="1" x14ac:dyDescent="0.25">
      <c r="A17" s="80"/>
      <c r="B17" s="80" t="s">
        <v>281</v>
      </c>
      <c r="C17" s="75"/>
      <c r="D17" s="75"/>
      <c r="E17" s="75"/>
      <c r="F17" s="75"/>
      <c r="G17" s="75"/>
      <c r="H17" s="75"/>
      <c r="I17" s="75"/>
      <c r="J17" s="75"/>
      <c r="K17" s="83"/>
      <c r="L17" s="83"/>
      <c r="M17" s="83"/>
      <c r="N17" s="83"/>
      <c r="O17" s="83"/>
      <c r="P17" s="83"/>
      <c r="Q17" s="83"/>
      <c r="R17" s="83"/>
      <c r="S17" s="83"/>
      <c r="T17" s="84" t="s">
        <v>151</v>
      </c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</row>
    <row r="18" spans="1:50" ht="30" customHeight="1" x14ac:dyDescent="0.25">
      <c r="A18" s="80"/>
      <c r="B18" s="80" t="s">
        <v>282</v>
      </c>
      <c r="C18" s="75"/>
      <c r="D18" s="75"/>
      <c r="E18" s="75"/>
      <c r="F18" s="75"/>
      <c r="G18" s="75"/>
      <c r="H18" s="75"/>
      <c r="I18" s="75"/>
      <c r="J18" s="75"/>
      <c r="K18" s="83"/>
      <c r="L18" s="83"/>
      <c r="M18" s="83"/>
      <c r="N18" s="83"/>
      <c r="O18" s="83"/>
      <c r="P18" s="83"/>
      <c r="Q18" s="83"/>
      <c r="R18" s="83"/>
      <c r="S18" s="83"/>
      <c r="T18" s="84" t="s">
        <v>155</v>
      </c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</row>
    <row r="19" spans="1:50" ht="30" customHeight="1" x14ac:dyDescent="0.25">
      <c r="A19" s="80"/>
      <c r="B19" s="80" t="s">
        <v>283</v>
      </c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83"/>
      <c r="R19" s="83"/>
      <c r="S19" s="83"/>
      <c r="T19" s="83"/>
      <c r="U19" s="83"/>
      <c r="V19" s="84" t="s">
        <v>159</v>
      </c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</row>
    <row r="20" spans="1:50" ht="30" customHeight="1" x14ac:dyDescent="0.25">
      <c r="A20" s="80"/>
      <c r="B20" s="81" t="s">
        <v>284</v>
      </c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83"/>
      <c r="U20" s="83"/>
      <c r="V20" s="83"/>
      <c r="W20" s="83"/>
      <c r="X20" s="83"/>
      <c r="Y20" s="83"/>
      <c r="Z20" s="84" t="s">
        <v>165</v>
      </c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</row>
    <row r="21" spans="1:50" ht="30" customHeight="1" x14ac:dyDescent="0.25">
      <c r="A21" s="80"/>
      <c r="B21" s="78" t="s">
        <v>285</v>
      </c>
      <c r="C21" s="75"/>
      <c r="D21" s="75"/>
      <c r="E21" s="75"/>
      <c r="F21" s="75"/>
      <c r="G21" s="75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88" t="s">
        <v>286</v>
      </c>
      <c r="AG21" s="77"/>
      <c r="AH21" s="77"/>
      <c r="AI21" s="77"/>
      <c r="AJ21" s="77"/>
      <c r="AK21" s="77"/>
      <c r="AL21" s="88" t="s">
        <v>287</v>
      </c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</row>
    <row r="22" spans="1:50" ht="30" customHeight="1" x14ac:dyDescent="0.25">
      <c r="A22" s="80"/>
      <c r="B22" s="80" t="s">
        <v>288</v>
      </c>
      <c r="C22" s="75"/>
      <c r="D22" s="75"/>
      <c r="E22" s="75"/>
      <c r="F22" s="75"/>
      <c r="G22" s="75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4" t="s">
        <v>169</v>
      </c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</row>
    <row r="23" spans="1:50" ht="30" customHeight="1" x14ac:dyDescent="0.25">
      <c r="A23" s="80"/>
      <c r="B23" s="80" t="s">
        <v>289</v>
      </c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</row>
    <row r="24" spans="1:50" ht="30" customHeight="1" x14ac:dyDescent="0.25">
      <c r="A24" s="80"/>
      <c r="B24" s="80" t="s">
        <v>290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</row>
    <row r="25" spans="1:50" ht="30" customHeight="1" x14ac:dyDescent="0.25">
      <c r="A25" s="80"/>
      <c r="B25" s="80" t="s">
        <v>291</v>
      </c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5" t="s">
        <v>292</v>
      </c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</row>
    <row r="26" spans="1:50" ht="30" customHeight="1" x14ac:dyDescent="0.25">
      <c r="A26" s="80"/>
      <c r="B26" s="78" t="s">
        <v>293</v>
      </c>
      <c r="C26" s="75"/>
      <c r="D26" s="75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5"/>
      <c r="AX26" s="75"/>
    </row>
    <row r="27" spans="1:50" ht="30" customHeight="1" x14ac:dyDescent="0.25">
      <c r="A27" s="80"/>
      <c r="B27" s="80" t="s">
        <v>294</v>
      </c>
      <c r="C27" s="75"/>
      <c r="D27" s="75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</row>
    <row r="28" spans="1:50" ht="30" customHeight="1" x14ac:dyDescent="0.25">
      <c r="A28" s="80"/>
      <c r="B28" s="80" t="s">
        <v>295</v>
      </c>
      <c r="C28" s="75"/>
      <c r="D28" s="75"/>
      <c r="E28" s="75"/>
      <c r="F28" s="75"/>
      <c r="G28" s="75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4" t="s">
        <v>178</v>
      </c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</row>
    <row r="29" spans="1:50" ht="30" customHeight="1" x14ac:dyDescent="0.25">
      <c r="A29" s="80"/>
      <c r="B29" s="80" t="s">
        <v>296</v>
      </c>
      <c r="C29" s="75"/>
      <c r="D29" s="75"/>
      <c r="E29" s="75"/>
      <c r="F29" s="75"/>
      <c r="G29" s="75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4" t="s">
        <v>181</v>
      </c>
      <c r="AQ29" s="83"/>
      <c r="AR29" s="84" t="s">
        <v>184</v>
      </c>
      <c r="AS29" s="75"/>
      <c r="AT29" s="75"/>
      <c r="AU29" s="75"/>
      <c r="AV29" s="75"/>
      <c r="AW29" s="75"/>
      <c r="AX29" s="75"/>
    </row>
    <row r="30" spans="1:50" ht="30" customHeight="1" x14ac:dyDescent="0.25">
      <c r="A30" s="80"/>
      <c r="B30" s="80" t="s">
        <v>297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  <c r="AQ30" s="83"/>
      <c r="AR30" s="84" t="s">
        <v>187</v>
      </c>
      <c r="AS30" s="83"/>
      <c r="AT30" s="83"/>
      <c r="AU30" s="83"/>
      <c r="AV30" s="84" t="s">
        <v>189</v>
      </c>
      <c r="AW30" s="75"/>
      <c r="AX30" s="75"/>
    </row>
    <row r="31" spans="1:50" ht="30" customHeight="1" x14ac:dyDescent="0.25">
      <c r="A31" s="80"/>
      <c r="B31" s="78" t="s">
        <v>298</v>
      </c>
      <c r="C31" s="75"/>
      <c r="D31" s="75"/>
      <c r="E31" s="75"/>
      <c r="F31" s="75"/>
      <c r="G31" s="75"/>
      <c r="H31" s="75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88" t="s">
        <v>299</v>
      </c>
      <c r="AO31" s="77"/>
      <c r="AP31" s="77"/>
      <c r="AQ31" s="77"/>
      <c r="AR31" s="88" t="s">
        <v>300</v>
      </c>
      <c r="AS31" s="77"/>
      <c r="AT31" s="77"/>
      <c r="AU31" s="77"/>
      <c r="AV31" s="88" t="s">
        <v>301</v>
      </c>
      <c r="AW31" s="77"/>
      <c r="AX31" s="77"/>
    </row>
    <row r="32" spans="1:50" ht="30" customHeight="1" x14ac:dyDescent="0.25">
      <c r="A32" s="80"/>
      <c r="B32" s="80" t="s">
        <v>302</v>
      </c>
      <c r="C32" s="75"/>
      <c r="D32" s="75"/>
      <c r="E32" s="75"/>
      <c r="F32" s="75"/>
      <c r="G32" s="75"/>
      <c r="H32" s="75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4" t="s">
        <v>191</v>
      </c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</row>
    <row r="33" spans="1:50" ht="30" customHeight="1" x14ac:dyDescent="0.25">
      <c r="A33" s="80"/>
      <c r="B33" s="80" t="s">
        <v>303</v>
      </c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75"/>
      <c r="AT33" s="75"/>
      <c r="AU33" s="75"/>
      <c r="AV33" s="75"/>
      <c r="AW33" s="75"/>
      <c r="AX33" s="75"/>
    </row>
    <row r="34" spans="1:50" ht="30" customHeight="1" x14ac:dyDescent="0.25">
      <c r="A34" s="80"/>
      <c r="B34" s="80" t="s">
        <v>304</v>
      </c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75"/>
      <c r="AB34" s="75"/>
      <c r="AC34" s="75"/>
      <c r="AD34" s="75"/>
      <c r="AE34" s="75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4" t="s">
        <v>195</v>
      </c>
    </row>
    <row r="35" spans="1:50" ht="30" customHeight="1" x14ac:dyDescent="0.25">
      <c r="A35" s="80"/>
      <c r="B35" s="80" t="s">
        <v>305</v>
      </c>
      <c r="C35" s="75"/>
      <c r="D35" s="75"/>
      <c r="E35" s="75"/>
      <c r="F35" s="75"/>
      <c r="G35" s="75"/>
      <c r="H35" s="75"/>
      <c r="I35" s="75"/>
      <c r="J35" s="75"/>
      <c r="K35" s="75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4" t="s">
        <v>198</v>
      </c>
    </row>
    <row r="36" spans="1:50" ht="30" customHeight="1" x14ac:dyDescent="0.25">
      <c r="A36" s="80"/>
      <c r="B36" s="78" t="s">
        <v>306</v>
      </c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88" t="s">
        <v>307</v>
      </c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88" t="s">
        <v>308</v>
      </c>
      <c r="AS36" s="77"/>
      <c r="AT36" s="77"/>
      <c r="AU36" s="77"/>
      <c r="AV36" s="77"/>
      <c r="AW36" s="77"/>
      <c r="AX36" s="77"/>
    </row>
    <row r="37" spans="1:50" ht="30" customHeight="1" x14ac:dyDescent="0.25">
      <c r="A37" s="80"/>
      <c r="B37" s="80" t="s">
        <v>309</v>
      </c>
      <c r="C37" s="83"/>
      <c r="D37" s="83"/>
      <c r="E37" s="85" t="s">
        <v>200</v>
      </c>
      <c r="F37" s="85" t="s">
        <v>203</v>
      </c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4" t="s">
        <v>206</v>
      </c>
    </row>
    <row r="38" spans="1:50" ht="30" customHeight="1" x14ac:dyDescent="0.25">
      <c r="A38" s="80"/>
      <c r="B38" s="80" t="s">
        <v>310</v>
      </c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</row>
    <row r="39" spans="1:50" ht="30" customHeight="1" x14ac:dyDescent="0.25">
      <c r="A39" s="80"/>
      <c r="B39" s="80" t="s">
        <v>311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</row>
    <row r="40" spans="1:50" ht="30" customHeight="1" x14ac:dyDescent="0.25">
      <c r="A40" s="80"/>
      <c r="B40" s="80" t="s">
        <v>312</v>
      </c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4" t="s">
        <v>208</v>
      </c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4" t="s">
        <v>210</v>
      </c>
    </row>
    <row r="41" spans="1:50" ht="30" customHeight="1" x14ac:dyDescent="0.25">
      <c r="A41" s="80"/>
      <c r="B41" s="78" t="s">
        <v>313</v>
      </c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</row>
    <row r="42" spans="1:50" ht="30" customHeight="1" x14ac:dyDescent="0.25">
      <c r="A42" s="80"/>
      <c r="B42" s="80" t="s">
        <v>314</v>
      </c>
      <c r="C42" s="84" t="s">
        <v>212</v>
      </c>
      <c r="D42" s="84" t="s">
        <v>215</v>
      </c>
      <c r="E42" s="83"/>
      <c r="F42" s="84" t="s">
        <v>218</v>
      </c>
      <c r="G42" s="83"/>
      <c r="H42" s="89" t="s">
        <v>315</v>
      </c>
      <c r="I42" s="83"/>
      <c r="J42" s="83"/>
      <c r="K42" s="83"/>
      <c r="L42" s="83"/>
      <c r="M42" s="83"/>
      <c r="N42" s="89" t="s">
        <v>315</v>
      </c>
      <c r="O42" s="83"/>
      <c r="P42" s="83"/>
      <c r="Q42" s="83"/>
      <c r="R42" s="83"/>
      <c r="S42" s="83"/>
      <c r="T42" s="89" t="s">
        <v>315</v>
      </c>
      <c r="U42" s="83"/>
      <c r="V42" s="83"/>
      <c r="W42" s="83"/>
      <c r="X42" s="83"/>
      <c r="Y42" s="83"/>
      <c r="Z42" s="89" t="s">
        <v>315</v>
      </c>
      <c r="AA42" s="83"/>
      <c r="AB42" s="83"/>
      <c r="AC42" s="83"/>
      <c r="AD42" s="83"/>
      <c r="AE42" s="83"/>
      <c r="AF42" s="89" t="s">
        <v>315</v>
      </c>
      <c r="AG42" s="83"/>
      <c r="AH42" s="83"/>
      <c r="AI42" s="83"/>
      <c r="AJ42" s="83"/>
      <c r="AK42" s="83"/>
      <c r="AL42" s="89" t="s">
        <v>315</v>
      </c>
      <c r="AM42" s="83"/>
      <c r="AN42" s="83"/>
      <c r="AO42" s="83"/>
      <c r="AP42" s="83"/>
      <c r="AQ42" s="83"/>
      <c r="AR42" s="89" t="s">
        <v>315</v>
      </c>
      <c r="AS42" s="83"/>
      <c r="AT42" s="83"/>
      <c r="AU42" s="83"/>
      <c r="AV42" s="83"/>
      <c r="AW42" s="83"/>
      <c r="AX42" s="90" t="s">
        <v>315</v>
      </c>
    </row>
    <row r="43" spans="1:50" ht="30" customHeight="1" x14ac:dyDescent="0.25">
      <c r="A43" s="80"/>
      <c r="B43" s="80" t="s">
        <v>316</v>
      </c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/>
      <c r="AS43" s="83"/>
      <c r="AT43" s="83"/>
      <c r="AU43" s="83"/>
      <c r="AV43" s="83"/>
      <c r="AW43" s="83"/>
      <c r="AX43" s="83"/>
    </row>
    <row r="44" spans="1:50" ht="30" customHeight="1" x14ac:dyDescent="0.25">
      <c r="A44" s="80"/>
      <c r="B44" s="80" t="s">
        <v>317</v>
      </c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4" t="s">
        <v>220</v>
      </c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/>
      <c r="AS44" s="83"/>
      <c r="AT44" s="83"/>
      <c r="AU44" s="83"/>
      <c r="AV44" s="83"/>
      <c r="AW44" s="83"/>
      <c r="AX44" s="84" t="s">
        <v>222</v>
      </c>
    </row>
    <row r="46" spans="1:50" x14ac:dyDescent="0.25">
      <c r="C46" s="14"/>
      <c r="D46" t="s">
        <v>318</v>
      </c>
      <c r="G46" s="15"/>
      <c r="H46" t="s">
        <v>99</v>
      </c>
      <c r="J46" s="52"/>
      <c r="K46" t="s">
        <v>224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0B5A54B25F734FB9AD2C71A8CA83B1" ma:contentTypeVersion="4" ma:contentTypeDescription="Create a new document." ma:contentTypeScope="" ma:versionID="dd1ebf70f1f5f1005cb712a35b5ad9c2">
  <xsd:schema xmlns:xsd="http://www.w3.org/2001/XMLSchema" xmlns:xs="http://www.w3.org/2001/XMLSchema" xmlns:p="http://schemas.microsoft.com/office/2006/metadata/properties" xmlns:ns2="e82d0fcd-4b3a-42df-a7a5-4a785257e972" xmlns:ns3="d3ec1a05-c5cb-4d2b-8652-d1df7b98b5aa" targetNamespace="http://schemas.microsoft.com/office/2006/metadata/properties" ma:root="true" ma:fieldsID="3187de594888bf4aaf26e336f3e570c2" ns2:_="" ns3:_="">
    <xsd:import namespace="e82d0fcd-4b3a-42df-a7a5-4a785257e972"/>
    <xsd:import namespace="d3ec1a05-c5cb-4d2b-8652-d1df7b98b5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2d0fcd-4b3a-42df-a7a5-4a785257e9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ec1a05-c5cb-4d2b-8652-d1df7b98b5a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0ACA61-CAD9-4C03-887D-B7FCE7F209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2d0fcd-4b3a-42df-a7a5-4a785257e972"/>
    <ds:schemaRef ds:uri="d3ec1a05-c5cb-4d2b-8652-d1df7b98b5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497E81-32A1-4EE6-A29A-694390854D3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43761E3-61A1-4248-AF2E-7553AA1178F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Effort, costs</vt:lpstr>
      <vt:lpstr>Log</vt:lpstr>
      <vt:lpstr>Efforts by task</vt:lpstr>
      <vt:lpstr>Summary</vt:lpstr>
      <vt:lpstr>Deliverables</vt:lpstr>
      <vt:lpstr>Milestones</vt:lpstr>
      <vt:lpstr>GANTT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GSzendro</dc:creator>
  <cp:lastModifiedBy>hp</cp:lastModifiedBy>
  <cp:revision/>
  <dcterms:created xsi:type="dcterms:W3CDTF">2017-12-19T12:53:56Z</dcterms:created>
  <dcterms:modified xsi:type="dcterms:W3CDTF">2022-02-15T14:17:50Z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0x0101006F0B5A54B25F734FB9AD2C71A8CA83B1</vt:lpwstr>
  </property>
</Properties>
</file>