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E:\DGaout2021newonsept102021\"/>
    </mc:Choice>
  </mc:AlternateContent>
  <xr:revisionPtr revIDLastSave="0" documentId="13_ncr:1_{B2CFE9AA-F194-4576-B724-2ACE4E16E4DF}" xr6:coauthVersionLast="47" xr6:coauthVersionMax="47" xr10:uidLastSave="{00000000-0000-0000-0000-000000000000}"/>
  <bookViews>
    <workbookView xWindow="1380" yWindow="0" windowWidth="18105" windowHeight="10920" tabRatio="644" firstSheet="5" activeTab="7" xr2:uid="{00000000-000D-0000-FFFF-FFFF00000000}"/>
  </bookViews>
  <sheets>
    <sheet name="event&amp;meetings2018" sheetId="24" r:id="rId1"/>
    <sheet name="schedulelambert" sheetId="17" r:id="rId2"/>
    <sheet name="adminfindocschecklist (2)" sheetId="16" r:id="rId3"/>
    <sheet name="scheduleQ32017 " sheetId="15" r:id="rId4"/>
    <sheet name="budgettrimestreloperationel2015" sheetId="4" r:id="rId5"/>
    <sheet name="meetinsevents20192020" sheetId="14" r:id="rId6"/>
    <sheet name="budgetinit" sheetId="7" r:id="rId7"/>
    <sheet name="mydiary2018" sheetId="18" r:id="rId8"/>
    <sheet name="Sheet3" sheetId="26" r:id="rId9"/>
    <sheet name="Sheet4" sheetId="27" r:id="rId10"/>
    <sheet name="Sheet5" sheetId="28" r:id="rId11"/>
    <sheet name="dailydiary" sheetId="1" r:id="rId12"/>
    <sheet name="2015budget per Activity" sheetId="5" r:id="rId13"/>
    <sheet name="Sheet2" sheetId="20" state="hidden" r:id="rId14"/>
    <sheet name="events&amp;meetingsQ12017" sheetId="8" r:id="rId15"/>
    <sheet name="meetingsactionsimptable" sheetId="22" r:id="rId16"/>
    <sheet name="scheduleQ12017" sheetId="3" r:id="rId17"/>
    <sheet name="event&amp;meetings2018 (2)" sheetId="25" r:id="rId18"/>
    <sheet name="Sheet1" sheetId="19" r:id="rId19"/>
    <sheet name="adminfindocschecklist" sheetId="12" r:id="rId20"/>
    <sheet name="Checklistfinancereport" sheetId="13" r:id="rId21"/>
    <sheet name="scheduleQ12018" sheetId="23" r:id="rId22"/>
  </sheets>
  <definedNames>
    <definedName name="_xlnm.Print_Titles" localSheetId="19">adminfindocschecklist!$A$1:$IV$4</definedName>
    <definedName name="_xlnm.Print_Titles" localSheetId="2">'adminfindocschecklist (2)'!$A$1:$IV$4</definedName>
    <definedName name="_xlnm.Print_Titles" localSheetId="20">Checklistfinancereport!$A$1:$IV$4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17" i="18" l="1"/>
  <c r="B2143" i="18" l="1"/>
  <c r="C1151" i="18"/>
  <c r="B1056" i="18"/>
  <c r="B860" i="18"/>
  <c r="C780" i="18"/>
  <c r="C781" i="18" s="1"/>
  <c r="C1455" i="1"/>
  <c r="F7" i="5"/>
  <c r="C921" i="1"/>
  <c r="C752" i="1"/>
  <c r="C560" i="1"/>
  <c r="C519" i="1"/>
  <c r="C424" i="1"/>
  <c r="F47" i="1"/>
  <c r="I106" i="7"/>
  <c r="I101" i="7"/>
  <c r="E101" i="7"/>
  <c r="I100" i="7"/>
  <c r="E100" i="7"/>
  <c r="E98" i="7" s="1"/>
  <c r="I99" i="7"/>
  <c r="E99" i="7"/>
  <c r="G98" i="7"/>
  <c r="C98" i="7"/>
  <c r="I96" i="7"/>
  <c r="E96" i="7"/>
  <c r="I95" i="7"/>
  <c r="E95" i="7"/>
  <c r="I94" i="7"/>
  <c r="E94" i="7"/>
  <c r="I93" i="7"/>
  <c r="E93" i="7"/>
  <c r="I92" i="7"/>
  <c r="E92" i="7"/>
  <c r="I91" i="7"/>
  <c r="E91" i="7"/>
  <c r="E89" i="7" s="1"/>
  <c r="I90" i="7"/>
  <c r="E90" i="7"/>
  <c r="G89" i="7"/>
  <c r="C89" i="7"/>
  <c r="I88" i="7"/>
  <c r="E88" i="7"/>
  <c r="I87" i="7"/>
  <c r="E87" i="7"/>
  <c r="I86" i="7"/>
  <c r="E86" i="7"/>
  <c r="I85" i="7"/>
  <c r="E85" i="7"/>
  <c r="I84" i="7"/>
  <c r="E84" i="7"/>
  <c r="I79" i="7"/>
  <c r="E79" i="7"/>
  <c r="I78" i="7"/>
  <c r="E78" i="7"/>
  <c r="I76" i="7"/>
  <c r="E76" i="7"/>
  <c r="E74" i="7" s="1"/>
  <c r="I75" i="7"/>
  <c r="E75" i="7"/>
  <c r="G74" i="7"/>
  <c r="C74" i="7"/>
  <c r="I68" i="7"/>
  <c r="E68" i="7"/>
  <c r="I67" i="7"/>
  <c r="E67" i="7"/>
  <c r="I66" i="7"/>
  <c r="E66" i="7"/>
  <c r="I65" i="7"/>
  <c r="J65" i="7" s="1"/>
  <c r="L65" i="7" s="1"/>
  <c r="N65" i="7" s="1"/>
  <c r="P65" i="7" s="1"/>
  <c r="E65" i="7"/>
  <c r="J64" i="7"/>
  <c r="I64" i="7"/>
  <c r="E64" i="7"/>
  <c r="E62" i="7" s="1"/>
  <c r="J63" i="7"/>
  <c r="I63" i="7"/>
  <c r="E63" i="7"/>
  <c r="G62" i="7"/>
  <c r="C62" i="7"/>
  <c r="I61" i="7"/>
  <c r="E61" i="7"/>
  <c r="C56" i="7"/>
  <c r="G56" i="7" s="1"/>
  <c r="I55" i="7"/>
  <c r="E55" i="7"/>
  <c r="I54" i="7"/>
  <c r="C54" i="7"/>
  <c r="E54" i="7" s="1"/>
  <c r="I53" i="7"/>
  <c r="C53" i="7"/>
  <c r="E53" i="7" s="1"/>
  <c r="I52" i="7"/>
  <c r="C52" i="7"/>
  <c r="E52" i="7" s="1"/>
  <c r="I51" i="7"/>
  <c r="C51" i="7"/>
  <c r="E51" i="7" s="1"/>
  <c r="G50" i="7"/>
  <c r="I50" i="7" s="1"/>
  <c r="C50" i="7"/>
  <c r="I48" i="7"/>
  <c r="E48" i="7"/>
  <c r="I47" i="7"/>
  <c r="E47" i="7"/>
  <c r="I46" i="7"/>
  <c r="E46" i="7"/>
  <c r="E40" i="7"/>
  <c r="C40" i="7"/>
  <c r="G40" i="7" s="1"/>
  <c r="I40" i="7" s="1"/>
  <c r="I39" i="7"/>
  <c r="E39" i="7"/>
  <c r="I38" i="7"/>
  <c r="C38" i="7"/>
  <c r="E38" i="7" s="1"/>
  <c r="I37" i="7"/>
  <c r="E37" i="7"/>
  <c r="C37" i="7"/>
  <c r="I36" i="7"/>
  <c r="C36" i="7"/>
  <c r="E36" i="7" s="1"/>
  <c r="I35" i="7"/>
  <c r="C35" i="7"/>
  <c r="E35" i="7" s="1"/>
  <c r="C34" i="7"/>
  <c r="E34" i="7" s="1"/>
  <c r="I30" i="7"/>
  <c r="E30" i="7"/>
  <c r="I29" i="7"/>
  <c r="E29" i="7"/>
  <c r="I28" i="7"/>
  <c r="E28" i="7"/>
  <c r="I27" i="7"/>
  <c r="I26" i="7" s="1"/>
  <c r="E27" i="7"/>
  <c r="G26" i="7"/>
  <c r="C26" i="7"/>
  <c r="I23" i="7"/>
  <c r="H23" i="7"/>
  <c r="G23" i="7"/>
  <c r="E23" i="7"/>
  <c r="D23" i="7"/>
  <c r="C23" i="7"/>
  <c r="I22" i="7"/>
  <c r="J22" i="7"/>
  <c r="E22" i="7"/>
  <c r="I21" i="7"/>
  <c r="J21" i="7" s="1"/>
  <c r="E21" i="7"/>
  <c r="I20" i="7"/>
  <c r="J20" i="7" s="1"/>
  <c r="E20" i="7"/>
  <c r="I19" i="7"/>
  <c r="J19" i="7" s="1"/>
  <c r="E19" i="7"/>
  <c r="E18" i="7" s="1"/>
  <c r="D18" i="7" s="1"/>
  <c r="G18" i="7"/>
  <c r="C18" i="7"/>
  <c r="I16" i="7"/>
  <c r="J16" i="7" s="1"/>
  <c r="E16" i="7"/>
  <c r="I15" i="7"/>
  <c r="J15" i="7" s="1"/>
  <c r="E15" i="7"/>
  <c r="I14" i="7"/>
  <c r="J14" i="7" s="1"/>
  <c r="E14" i="7"/>
  <c r="I13" i="7"/>
  <c r="E13" i="7"/>
  <c r="I12" i="7"/>
  <c r="J12" i="7" s="1"/>
  <c r="E12" i="7"/>
  <c r="J11" i="7"/>
  <c r="I11" i="7"/>
  <c r="E11" i="7"/>
  <c r="I10" i="7"/>
  <c r="J10" i="7" s="1"/>
  <c r="E10" i="7"/>
  <c r="I9" i="7"/>
  <c r="E9" i="7"/>
  <c r="I8" i="7"/>
  <c r="J8" i="7" s="1"/>
  <c r="E8" i="7"/>
  <c r="I7" i="7"/>
  <c r="J7" i="7" s="1"/>
  <c r="E7" i="7"/>
  <c r="G6" i="7"/>
  <c r="C6" i="7"/>
  <c r="C5" i="7" s="1"/>
  <c r="J13" i="7"/>
  <c r="E26" i="7"/>
  <c r="D26" i="7" s="1"/>
  <c r="I74" i="7"/>
  <c r="H74" i="7" s="1"/>
  <c r="M106" i="4"/>
  <c r="K106" i="4"/>
  <c r="O106" i="4" s="1"/>
  <c r="I106" i="4"/>
  <c r="G106" i="4"/>
  <c r="M104" i="4"/>
  <c r="K104" i="4"/>
  <c r="I104" i="4"/>
  <c r="G104" i="4"/>
  <c r="N102" i="4"/>
  <c r="M102" i="4"/>
  <c r="L102" i="4"/>
  <c r="K102" i="4"/>
  <c r="J102" i="4"/>
  <c r="I102" i="4"/>
  <c r="H102" i="4"/>
  <c r="G102" i="4"/>
  <c r="E101" i="4"/>
  <c r="E102" i="4" s="1"/>
  <c r="E100" i="4"/>
  <c r="M99" i="4"/>
  <c r="K99" i="4"/>
  <c r="I99" i="4"/>
  <c r="O99" i="4" s="1"/>
  <c r="O102" i="4" s="1"/>
  <c r="G99" i="4"/>
  <c r="E99" i="4"/>
  <c r="E96" i="4"/>
  <c r="M95" i="4"/>
  <c r="E95" i="4"/>
  <c r="E94" i="4"/>
  <c r="E93" i="4"/>
  <c r="E92" i="4"/>
  <c r="E91" i="4"/>
  <c r="I90" i="4"/>
  <c r="E90" i="4"/>
  <c r="C89" i="4"/>
  <c r="E88" i="4"/>
  <c r="G88" i="4" s="1"/>
  <c r="I88" i="4" s="1"/>
  <c r="K88" i="4" s="1"/>
  <c r="M88" i="4" s="1"/>
  <c r="O88" i="4" s="1"/>
  <c r="K87" i="4"/>
  <c r="I87" i="4"/>
  <c r="E87" i="4"/>
  <c r="E86" i="4"/>
  <c r="E85" i="4"/>
  <c r="M84" i="4"/>
  <c r="K84" i="4"/>
  <c r="O84" i="4" s="1"/>
  <c r="E84" i="4"/>
  <c r="G79" i="4"/>
  <c r="E79" i="4"/>
  <c r="E78" i="4"/>
  <c r="E76" i="4"/>
  <c r="I76" i="4" s="1"/>
  <c r="K76" i="4" s="1"/>
  <c r="M76" i="4" s="1"/>
  <c r="O76" i="4" s="1"/>
  <c r="M75" i="4"/>
  <c r="K75" i="4"/>
  <c r="I75" i="4"/>
  <c r="E75" i="4"/>
  <c r="E74" i="4" s="1"/>
  <c r="C74" i="4"/>
  <c r="N72" i="4"/>
  <c r="M72" i="4"/>
  <c r="L72" i="4"/>
  <c r="K72" i="4"/>
  <c r="H72" i="4"/>
  <c r="G72" i="4"/>
  <c r="E68" i="4"/>
  <c r="E67" i="4"/>
  <c r="M66" i="4"/>
  <c r="K66" i="4"/>
  <c r="O66" i="4" s="1"/>
  <c r="E66" i="4"/>
  <c r="E65" i="4"/>
  <c r="G65" i="4" s="1"/>
  <c r="I65" i="4" s="1"/>
  <c r="K65" i="4" s="1"/>
  <c r="M65" i="4" s="1"/>
  <c r="O65" i="4" s="1"/>
  <c r="E64" i="4"/>
  <c r="G63" i="4"/>
  <c r="O63" i="4" s="1"/>
  <c r="E63" i="4"/>
  <c r="C62" i="4"/>
  <c r="E61" i="4"/>
  <c r="N59" i="4"/>
  <c r="M59" i="4"/>
  <c r="L59" i="4"/>
  <c r="K59" i="4"/>
  <c r="J59" i="4"/>
  <c r="I59" i="4"/>
  <c r="H59" i="4"/>
  <c r="G59" i="4"/>
  <c r="M56" i="4"/>
  <c r="O56" i="4" s="1"/>
  <c r="I56" i="4"/>
  <c r="C56" i="4"/>
  <c r="E56" i="4" s="1"/>
  <c r="E55" i="4"/>
  <c r="H54" i="4"/>
  <c r="E54" i="4"/>
  <c r="E53" i="4"/>
  <c r="E52" i="4"/>
  <c r="E51" i="4"/>
  <c r="I50" i="4"/>
  <c r="M50" i="4" s="1"/>
  <c r="O50" i="4" s="1"/>
  <c r="C50" i="4"/>
  <c r="E50" i="4" s="1"/>
  <c r="M48" i="4"/>
  <c r="I48" i="4"/>
  <c r="O48" i="4" s="1"/>
  <c r="E48" i="4"/>
  <c r="E47" i="4"/>
  <c r="M46" i="4"/>
  <c r="O46" i="4" s="1"/>
  <c r="E46" i="4"/>
  <c r="O95" i="4"/>
  <c r="O89" i="4" s="1"/>
  <c r="O104" i="4"/>
  <c r="C44" i="4"/>
  <c r="M40" i="4"/>
  <c r="E40" i="4"/>
  <c r="I40" i="4"/>
  <c r="O40" i="4" s="1"/>
  <c r="E39" i="4"/>
  <c r="E38" i="4"/>
  <c r="E37" i="4"/>
  <c r="E36" i="4"/>
  <c r="E33" i="4" s="1"/>
  <c r="D33" i="4" s="1"/>
  <c r="E35" i="4"/>
  <c r="E34" i="4"/>
  <c r="I34" i="4" s="1"/>
  <c r="N33" i="4"/>
  <c r="L33" i="4"/>
  <c r="K33" i="4"/>
  <c r="J33" i="4"/>
  <c r="H33" i="4"/>
  <c r="G33" i="4"/>
  <c r="C33" i="4"/>
  <c r="E30" i="4"/>
  <c r="E29" i="4"/>
  <c r="E28" i="4"/>
  <c r="K28" i="4" s="1"/>
  <c r="E27" i="4"/>
  <c r="N26" i="4"/>
  <c r="N25" i="4" s="1"/>
  <c r="L26" i="4"/>
  <c r="L25" i="4" s="1"/>
  <c r="J26" i="4"/>
  <c r="H26" i="4"/>
  <c r="G26" i="4"/>
  <c r="C26" i="4"/>
  <c r="E23" i="4"/>
  <c r="D23" i="4"/>
  <c r="C23" i="4"/>
  <c r="E22" i="4"/>
  <c r="E21" i="4"/>
  <c r="E20" i="4"/>
  <c r="E19" i="4"/>
  <c r="G19" i="4" s="1"/>
  <c r="I19" i="4" s="1"/>
  <c r="K19" i="4" s="1"/>
  <c r="M19" i="4" s="1"/>
  <c r="C18" i="4"/>
  <c r="E16" i="4"/>
  <c r="K16" i="4" s="1"/>
  <c r="E15" i="4"/>
  <c r="E14" i="4"/>
  <c r="G14" i="4" s="1"/>
  <c r="I14" i="4" s="1"/>
  <c r="K14" i="4" s="1"/>
  <c r="M14" i="4" s="1"/>
  <c r="O14" i="4" s="1"/>
  <c r="E13" i="4"/>
  <c r="E12" i="4"/>
  <c r="E11" i="4"/>
  <c r="G11" i="4" s="1"/>
  <c r="I11" i="4" s="1"/>
  <c r="G10" i="4"/>
  <c r="E10" i="4"/>
  <c r="M10" i="4" s="1"/>
  <c r="E9" i="4"/>
  <c r="K10" i="4"/>
  <c r="I10" i="4"/>
  <c r="E8" i="4"/>
  <c r="E7" i="4"/>
  <c r="G7" i="4" s="1"/>
  <c r="C6" i="4"/>
  <c r="G8" i="4"/>
  <c r="I8" i="4" s="1"/>
  <c r="K8" i="4" s="1"/>
  <c r="G9" i="4"/>
  <c r="I9" i="4" s="1"/>
  <c r="K9" i="4" s="1"/>
  <c r="G64" i="4"/>
  <c r="I64" i="4" s="1"/>
  <c r="K64" i="4" s="1"/>
  <c r="M64" i="4" s="1"/>
  <c r="O64" i="4" s="1"/>
  <c r="G15" i="4"/>
  <c r="I15" i="4" s="1"/>
  <c r="K15" i="4" s="1"/>
  <c r="G13" i="4"/>
  <c r="I13" i="4" s="1"/>
  <c r="K13" i="4" s="1"/>
  <c r="G12" i="4"/>
  <c r="G21" i="4"/>
  <c r="I21" i="4" s="1"/>
  <c r="K21" i="4" s="1"/>
  <c r="M21" i="4" s="1"/>
  <c r="O21" i="4" s="1"/>
  <c r="I30" i="4"/>
  <c r="K30" i="4"/>
  <c r="M30" i="4" s="1"/>
  <c r="O30" i="4" s="1"/>
  <c r="G96" i="4"/>
  <c r="I96" i="4" s="1"/>
  <c r="K96" i="4" s="1"/>
  <c r="M96" i="4" s="1"/>
  <c r="O96" i="4" s="1"/>
  <c r="M87" i="4"/>
  <c r="O87" i="4" s="1"/>
  <c r="G22" i="4"/>
  <c r="M22" i="4" s="1"/>
  <c r="I61" i="4"/>
  <c r="O61" i="4" s="1"/>
  <c r="G78" i="4"/>
  <c r="I78" i="4" s="1"/>
  <c r="K78" i="4" s="1"/>
  <c r="M78" i="4" s="1"/>
  <c r="O78" i="4" s="1"/>
  <c r="I79" i="4"/>
  <c r="K79" i="4"/>
  <c r="M79" i="4" s="1"/>
  <c r="O79" i="4" s="1"/>
  <c r="M85" i="4"/>
  <c r="O85" i="4" s="1"/>
  <c r="M86" i="4"/>
  <c r="O86" i="4" s="1"/>
  <c r="J25" i="4"/>
  <c r="H25" i="4"/>
  <c r="G25" i="4"/>
  <c r="L64" i="7"/>
  <c r="N64" i="7" s="1"/>
  <c r="P64" i="7" s="1"/>
  <c r="G34" i="7"/>
  <c r="I34" i="7" s="1"/>
  <c r="J9" i="7"/>
  <c r="L9" i="7"/>
  <c r="N9" i="7" s="1"/>
  <c r="P9" i="7" s="1"/>
  <c r="J106" i="7"/>
  <c r="L106" i="7" s="1"/>
  <c r="M28" i="4" l="1"/>
  <c r="K26" i="4"/>
  <c r="K25" i="4" s="1"/>
  <c r="I33" i="7"/>
  <c r="L8" i="7"/>
  <c r="N8" i="7" s="1"/>
  <c r="P8" i="7" s="1"/>
  <c r="L7" i="7"/>
  <c r="N7" i="7" s="1"/>
  <c r="P7" i="7" s="1"/>
  <c r="D74" i="7"/>
  <c r="E80" i="7"/>
  <c r="I62" i="7"/>
  <c r="H62" i="7" s="1"/>
  <c r="E62" i="4"/>
  <c r="E89" i="4"/>
  <c r="D89" i="4" s="1"/>
  <c r="I80" i="7"/>
  <c r="O10" i="4"/>
  <c r="E18" i="4"/>
  <c r="E26" i="4"/>
  <c r="O75" i="4"/>
  <c r="O74" i="4" s="1"/>
  <c r="I89" i="7"/>
  <c r="H89" i="7" s="1"/>
  <c r="I98" i="7"/>
  <c r="G33" i="7"/>
  <c r="I22" i="4"/>
  <c r="K22" i="4" s="1"/>
  <c r="E6" i="4"/>
  <c r="E5" i="4" s="1"/>
  <c r="E6" i="7"/>
  <c r="C44" i="7"/>
  <c r="M13" i="4"/>
  <c r="O13" i="4" s="1"/>
  <c r="M9" i="4"/>
  <c r="Q6" i="4" s="1"/>
  <c r="R6" i="4" s="1"/>
  <c r="I33" i="4"/>
  <c r="M34" i="4"/>
  <c r="I102" i="7"/>
  <c r="H98" i="7"/>
  <c r="M8" i="4"/>
  <c r="O8" i="4" s="1"/>
  <c r="O44" i="4"/>
  <c r="O59" i="4" s="1"/>
  <c r="E44" i="4"/>
  <c r="D18" i="4"/>
  <c r="M26" i="4"/>
  <c r="E25" i="4"/>
  <c r="D26" i="4"/>
  <c r="J6" i="7"/>
  <c r="E33" i="7"/>
  <c r="I44" i="7"/>
  <c r="D74" i="4"/>
  <c r="E80" i="4"/>
  <c r="O80" i="4"/>
  <c r="D62" i="7"/>
  <c r="E72" i="7"/>
  <c r="I72" i="7"/>
  <c r="D6" i="7"/>
  <c r="E5" i="7"/>
  <c r="I25" i="7"/>
  <c r="H26" i="7"/>
  <c r="O22" i="4"/>
  <c r="K11" i="4"/>
  <c r="I12" i="4"/>
  <c r="I56" i="7"/>
  <c r="G44" i="7"/>
  <c r="O62" i="4"/>
  <c r="O72" i="4" s="1"/>
  <c r="D62" i="4"/>
  <c r="E72" i="4"/>
  <c r="E97" i="4"/>
  <c r="O97" i="4"/>
  <c r="E97" i="7"/>
  <c r="D89" i="7"/>
  <c r="E102" i="7"/>
  <c r="D98" i="7"/>
  <c r="N106" i="7"/>
  <c r="G20" i="4"/>
  <c r="I7" i="4"/>
  <c r="Q5" i="4" s="1"/>
  <c r="E56" i="7"/>
  <c r="C33" i="7"/>
  <c r="M15" i="4"/>
  <c r="O15" i="4" s="1"/>
  <c r="O19" i="4"/>
  <c r="K7" i="4"/>
  <c r="E50" i="7"/>
  <c r="E44" i="7" s="1"/>
  <c r="J18" i="7"/>
  <c r="I28" i="4"/>
  <c r="I26" i="4" s="1"/>
  <c r="I25" i="4" s="1"/>
  <c r="M7" i="4"/>
  <c r="I6" i="7"/>
  <c r="Q12" i="4"/>
  <c r="R12" i="4" s="1"/>
  <c r="G16" i="4"/>
  <c r="I18" i="7"/>
  <c r="H18" i="7" s="1"/>
  <c r="G18" i="4"/>
  <c r="M16" i="4"/>
  <c r="Q14" i="4" l="1"/>
  <c r="R14" i="4" s="1"/>
  <c r="H33" i="7"/>
  <c r="O9" i="4"/>
  <c r="D6" i="4"/>
  <c r="I97" i="7"/>
  <c r="I16" i="4"/>
  <c r="Q7" i="4" s="1"/>
  <c r="O28" i="4"/>
  <c r="O26" i="4" s="1"/>
  <c r="H6" i="7"/>
  <c r="I5" i="7"/>
  <c r="I42" i="7" s="1"/>
  <c r="K12" i="4"/>
  <c r="M11" i="4"/>
  <c r="O11" i="4" s="1"/>
  <c r="I59" i="7"/>
  <c r="H44" i="7"/>
  <c r="R5" i="4"/>
  <c r="J5" i="7"/>
  <c r="E59" i="4"/>
  <c r="D44" i="4"/>
  <c r="E59" i="7"/>
  <c r="D44" i="7"/>
  <c r="Q10" i="4"/>
  <c r="R10" i="4" s="1"/>
  <c r="O7" i="4"/>
  <c r="E25" i="7"/>
  <c r="E42" i="7" s="1"/>
  <c r="E103" i="7" s="1"/>
  <c r="D33" i="7"/>
  <c r="M33" i="4"/>
  <c r="M25" i="4" s="1"/>
  <c r="O34" i="4"/>
  <c r="O33" i="4" s="1"/>
  <c r="I20" i="4"/>
  <c r="E42" i="4"/>
  <c r="Q13" i="4"/>
  <c r="R13" i="4" s="1"/>
  <c r="O25" i="4" l="1"/>
  <c r="I103" i="7"/>
  <c r="R7" i="4"/>
  <c r="E104" i="7"/>
  <c r="I104" i="7" s="1"/>
  <c r="I105" i="7" s="1"/>
  <c r="I107" i="7" s="1"/>
  <c r="Q9" i="4"/>
  <c r="R9" i="4" s="1"/>
  <c r="O16" i="4"/>
  <c r="Q8" i="4"/>
  <c r="R8" i="4" s="1"/>
  <c r="E103" i="4"/>
  <c r="E105" i="4" s="1"/>
  <c r="E107" i="4" s="1"/>
  <c r="K20" i="4"/>
  <c r="M12" i="4"/>
  <c r="O12" i="4" l="1"/>
  <c r="Q11" i="4"/>
  <c r="R11" i="4" s="1"/>
  <c r="Q18" i="4"/>
  <c r="R18" i="4" s="1"/>
  <c r="F96" i="4"/>
  <c r="E110" i="4"/>
  <c r="F18" i="4"/>
  <c r="F5" i="4"/>
  <c r="F6" i="4"/>
  <c r="F44" i="4"/>
  <c r="F80" i="4"/>
  <c r="F72" i="4"/>
  <c r="M20" i="4"/>
  <c r="Q15" i="4" s="1"/>
  <c r="Q19" i="4"/>
  <c r="R19" i="4" s="1"/>
  <c r="F42" i="4"/>
  <c r="E105" i="7"/>
  <c r="E107" i="7" s="1"/>
  <c r="Q16" i="4"/>
  <c r="R16" i="4" s="1"/>
  <c r="O6" i="4"/>
  <c r="R15" i="4" l="1"/>
  <c r="C112" i="4"/>
  <c r="C111" i="4"/>
  <c r="F102" i="4"/>
  <c r="F97" i="4"/>
  <c r="F25" i="4"/>
  <c r="F59" i="4"/>
  <c r="O20" i="4"/>
  <c r="O18" i="4" s="1"/>
  <c r="O5" i="4" s="1"/>
  <c r="O42" i="4" s="1"/>
  <c r="O103" i="4" s="1"/>
  <c r="O105" i="4" s="1"/>
  <c r="O107" i="4" s="1"/>
  <c r="O110" i="4" s="1"/>
  <c r="Q17" i="4"/>
  <c r="R17" i="4" s="1"/>
  <c r="Q20" i="4"/>
  <c r="R20" i="4" s="1"/>
  <c r="E110" i="7"/>
  <c r="E111" i="7"/>
  <c r="F111" i="7" s="1"/>
  <c r="E112" i="7"/>
  <c r="F112" i="7" s="1"/>
  <c r="R21" i="4" l="1"/>
  <c r="O112" i="4"/>
  <c r="O111" i="4"/>
  <c r="C113" i="4"/>
  <c r="Q21" i="4"/>
  <c r="O113" i="4" l="1"/>
  <c r="X5" i="4"/>
  <c r="Q23" i="4"/>
  <c r="Q25" i="4" s="1"/>
  <c r="G113" i="4"/>
  <c r="J113" i="4" s="1"/>
  <c r="E11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I7" authorId="0" shapeId="0" xr:uid="{00000000-0006-0000-0400-000001000000}">
      <text>
        <r>
          <rPr>
            <b/>
            <sz val="9"/>
            <color indexed="81"/>
            <rFont val="Tahoma"/>
            <family val="2"/>
          </rPr>
          <t>HP:</t>
        </r>
        <r>
          <rPr>
            <sz val="9"/>
            <color indexed="81"/>
            <rFont val="Tahoma"/>
            <family val="2"/>
          </rPr>
          <t xml:space="preserve">
full time thematic expert for activity 1, 3, 4 </t>
        </r>
      </text>
    </comment>
    <comment ref="K7" authorId="0" shapeId="0" xr:uid="{00000000-0006-0000-0400-000002000000}">
      <text>
        <r>
          <rPr>
            <b/>
            <sz val="9"/>
            <color indexed="81"/>
            <rFont val="Tahoma"/>
            <family val="2"/>
          </rPr>
          <t>HP:</t>
        </r>
        <r>
          <rPr>
            <sz val="9"/>
            <color indexed="81"/>
            <rFont val="Tahoma"/>
            <family val="2"/>
          </rPr>
          <t xml:space="preserve">
</t>
        </r>
      </text>
    </comment>
    <comment ref="I9" authorId="0" shapeId="0" xr:uid="{00000000-0006-0000-0400-000003000000}">
      <text>
        <r>
          <rPr>
            <b/>
            <sz val="9"/>
            <color indexed="81"/>
            <rFont val="Tahoma"/>
            <family val="2"/>
          </rPr>
          <t>HP:</t>
        </r>
        <r>
          <rPr>
            <sz val="9"/>
            <color indexed="81"/>
            <rFont val="Tahoma"/>
            <family val="2"/>
          </rPr>
          <t xml:space="preserve">
fulltime inggeneer for activity 1 </t>
        </r>
      </text>
    </comment>
    <comment ref="G63" authorId="0" shapeId="0" xr:uid="{00000000-0006-0000-0400-000004000000}">
      <text>
        <r>
          <rPr>
            <b/>
            <sz val="9"/>
            <color indexed="81"/>
            <rFont val="Tahoma"/>
            <family val="2"/>
          </rPr>
          <t>HP:</t>
        </r>
        <r>
          <rPr>
            <sz val="9"/>
            <color indexed="81"/>
            <rFont val="Tahoma"/>
            <family val="2"/>
          </rPr>
          <t xml:space="preserve">
laptops for activity 1  ( website development, aptops for staff </t>
        </r>
      </text>
    </comment>
    <comment ref="G64" authorId="0" shapeId="0" xr:uid="{00000000-0006-0000-0400-000005000000}">
      <text>
        <r>
          <rPr>
            <b/>
            <sz val="9"/>
            <color indexed="81"/>
            <rFont val="Tahoma"/>
            <family val="2"/>
          </rPr>
          <t>HP:</t>
        </r>
        <r>
          <rPr>
            <sz val="9"/>
            <color indexed="81"/>
            <rFont val="Tahoma"/>
            <family val="2"/>
          </rPr>
          <t xml:space="preserve">
internet connection funds for activity 1 an 2
</t>
        </r>
      </text>
    </comment>
    <comment ref="G65" authorId="0" shapeId="0" xr:uid="{00000000-0006-0000-0400-000006000000}">
      <text>
        <r>
          <rPr>
            <b/>
            <sz val="9"/>
            <color indexed="81"/>
            <rFont val="Tahoma"/>
            <family val="2"/>
          </rPr>
          <t>HP:</t>
        </r>
        <r>
          <rPr>
            <sz val="9"/>
            <color indexed="81"/>
            <rFont val="Tahoma"/>
            <family val="2"/>
          </rPr>
          <t xml:space="preserve">
archive /storage systems activity 1 and 2</t>
        </r>
      </text>
    </comment>
    <comment ref="G106" authorId="0" shapeId="0" xr:uid="{00000000-0006-0000-0400-000007000000}">
      <text>
        <r>
          <rPr>
            <b/>
            <sz val="9"/>
            <color indexed="81"/>
            <rFont val="Tahoma"/>
            <family val="2"/>
          </rPr>
          <t>HP:</t>
        </r>
        <r>
          <rPr>
            <sz val="9"/>
            <color indexed="81"/>
            <rFont val="Tahoma"/>
            <family val="2"/>
          </rPr>
          <t xml:space="preserve">
1FTE from ACMAD DIT supported the newly recruited System and database administrator
activity 1 of the work plan
</t>
        </r>
      </text>
    </comment>
    <comment ref="I106" authorId="0" shapeId="0" xr:uid="{00000000-0006-0000-0400-000008000000}">
      <text>
        <r>
          <rPr>
            <b/>
            <sz val="9"/>
            <color indexed="81"/>
            <rFont val="Tahoma"/>
            <family val="2"/>
          </rPr>
          <t>HP:</t>
        </r>
        <r>
          <rPr>
            <sz val="9"/>
            <color indexed="81"/>
            <rFont val="Tahoma"/>
            <family val="2"/>
          </rPr>
          <t xml:space="preserve">
ACMAD support activity1</t>
        </r>
      </text>
    </comment>
    <comment ref="K106" authorId="0" shapeId="0" xr:uid="{00000000-0006-0000-0400-000009000000}">
      <text>
        <r>
          <rPr>
            <b/>
            <sz val="9"/>
            <color indexed="81"/>
            <rFont val="Tahoma"/>
            <family val="2"/>
          </rPr>
          <t>HP:</t>
        </r>
        <r>
          <rPr>
            <sz val="9"/>
            <color indexed="81"/>
            <rFont val="Tahoma"/>
            <family val="2"/>
          </rPr>
          <t xml:space="preserve">
idem support to activity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L7" authorId="0" shapeId="0" xr:uid="{00000000-0006-0000-0600-000001000000}">
      <text>
        <r>
          <rPr>
            <b/>
            <sz val="9"/>
            <color indexed="81"/>
            <rFont val="Tahoma"/>
            <family val="2"/>
          </rPr>
          <t>HP:</t>
        </r>
        <r>
          <rPr>
            <sz val="9"/>
            <color indexed="81"/>
            <rFont val="Tahoma"/>
            <family val="2"/>
          </rPr>
          <t xml:space="preserve">
full time thematic expert for activity 1, 3, 4 </t>
        </r>
      </text>
    </comment>
    <comment ref="N7" authorId="0" shapeId="0" xr:uid="{00000000-0006-0000-0600-000002000000}">
      <text>
        <r>
          <rPr>
            <b/>
            <sz val="9"/>
            <color indexed="81"/>
            <rFont val="Tahoma"/>
            <family val="2"/>
          </rPr>
          <t>HP:</t>
        </r>
        <r>
          <rPr>
            <sz val="9"/>
            <color indexed="81"/>
            <rFont val="Tahoma"/>
            <family val="2"/>
          </rPr>
          <t xml:space="preserve">
</t>
        </r>
      </text>
    </comment>
    <comment ref="L9" authorId="0" shapeId="0" xr:uid="{00000000-0006-0000-0600-000003000000}">
      <text>
        <r>
          <rPr>
            <b/>
            <sz val="9"/>
            <color indexed="81"/>
            <rFont val="Tahoma"/>
            <family val="2"/>
          </rPr>
          <t>HP:</t>
        </r>
        <r>
          <rPr>
            <sz val="9"/>
            <color indexed="81"/>
            <rFont val="Tahoma"/>
            <family val="2"/>
          </rPr>
          <t xml:space="preserve">
fulltime inggeneer for activity 1 </t>
        </r>
      </text>
    </comment>
    <comment ref="J63" authorId="0" shapeId="0" xr:uid="{00000000-0006-0000-0600-000004000000}">
      <text>
        <r>
          <rPr>
            <b/>
            <sz val="9"/>
            <color indexed="81"/>
            <rFont val="Tahoma"/>
            <family val="2"/>
          </rPr>
          <t>HP:</t>
        </r>
        <r>
          <rPr>
            <sz val="9"/>
            <color indexed="81"/>
            <rFont val="Tahoma"/>
            <family val="2"/>
          </rPr>
          <t xml:space="preserve">
laptops for activity 1  ( website development, aptops for staff </t>
        </r>
      </text>
    </comment>
    <comment ref="J64" authorId="0" shapeId="0" xr:uid="{00000000-0006-0000-0600-000005000000}">
      <text>
        <r>
          <rPr>
            <b/>
            <sz val="9"/>
            <color indexed="81"/>
            <rFont val="Tahoma"/>
            <family val="2"/>
          </rPr>
          <t>HP:</t>
        </r>
        <r>
          <rPr>
            <sz val="9"/>
            <color indexed="81"/>
            <rFont val="Tahoma"/>
            <family val="2"/>
          </rPr>
          <t xml:space="preserve">
internet connection funds for activity 1 an 2
</t>
        </r>
      </text>
    </comment>
    <comment ref="J65" authorId="0" shapeId="0" xr:uid="{00000000-0006-0000-0600-000006000000}">
      <text>
        <r>
          <rPr>
            <b/>
            <sz val="9"/>
            <color indexed="81"/>
            <rFont val="Tahoma"/>
            <family val="2"/>
          </rPr>
          <t>HP:</t>
        </r>
        <r>
          <rPr>
            <sz val="9"/>
            <color indexed="81"/>
            <rFont val="Tahoma"/>
            <family val="2"/>
          </rPr>
          <t xml:space="preserve">
archive /storage systems activity 1 and 2</t>
        </r>
      </text>
    </comment>
    <comment ref="J106" authorId="0" shapeId="0" xr:uid="{00000000-0006-0000-0600-000007000000}">
      <text>
        <r>
          <rPr>
            <b/>
            <sz val="9"/>
            <color indexed="81"/>
            <rFont val="Tahoma"/>
            <family val="2"/>
          </rPr>
          <t>HP:</t>
        </r>
        <r>
          <rPr>
            <sz val="9"/>
            <color indexed="81"/>
            <rFont val="Tahoma"/>
            <family val="2"/>
          </rPr>
          <t xml:space="preserve">
1FTE from ACMAD DIT supported the newly recruited System and database administrator
activity 1 of the work plan
</t>
        </r>
      </text>
    </comment>
    <comment ref="L106" authorId="0" shapeId="0" xr:uid="{00000000-0006-0000-0600-000008000000}">
      <text>
        <r>
          <rPr>
            <b/>
            <sz val="9"/>
            <color indexed="81"/>
            <rFont val="Tahoma"/>
            <family val="2"/>
          </rPr>
          <t>HP:</t>
        </r>
        <r>
          <rPr>
            <sz val="9"/>
            <color indexed="81"/>
            <rFont val="Tahoma"/>
            <family val="2"/>
          </rPr>
          <t xml:space="preserve">
ACMAD support activity1</t>
        </r>
      </text>
    </comment>
    <comment ref="N106" authorId="0" shapeId="0" xr:uid="{00000000-0006-0000-0600-000009000000}">
      <text>
        <r>
          <rPr>
            <b/>
            <sz val="9"/>
            <color indexed="81"/>
            <rFont val="Tahoma"/>
            <family val="2"/>
          </rPr>
          <t>HP:</t>
        </r>
        <r>
          <rPr>
            <sz val="9"/>
            <color indexed="81"/>
            <rFont val="Tahoma"/>
            <family val="2"/>
          </rPr>
          <t xml:space="preserve">
idem support to activity 1</t>
        </r>
      </text>
    </comment>
  </commentList>
</comments>
</file>

<file path=xl/sharedStrings.xml><?xml version="1.0" encoding="utf-8"?>
<sst xmlns="http://schemas.openxmlformats.org/spreadsheetml/2006/main" count="7656" uniqueCount="6605">
  <si>
    <t>01/29/15</t>
  </si>
  <si>
    <t>01/30/15</t>
  </si>
  <si>
    <t>tasks</t>
  </si>
  <si>
    <r>
      <t xml:space="preserve">MoU with MESA partners to revise,  concept note and programme of Kick -off, presentation at RA I, coordinate communication material preparation for AMCOMET and kic-off, </t>
    </r>
    <r>
      <rPr>
        <b/>
        <sz val="11"/>
        <color theme="1"/>
        <rFont val="Calibri"/>
        <family val="2"/>
        <scheme val="minor"/>
      </rPr>
      <t>meeting tomorrow with geography teacher university of Niamey</t>
    </r>
  </si>
  <si>
    <t>report of partner meeting prepared, draft inception prepared</t>
  </si>
  <si>
    <t>01/19-12/15</t>
  </si>
  <si>
    <t>comments/things to be done or completed</t>
  </si>
  <si>
    <r>
      <t xml:space="preserve"> prepare coordination meeting for Monday February 02, 2015, take a ppt from inoussa for the e-conference, </t>
    </r>
    <r>
      <rPr>
        <b/>
        <sz val="11"/>
        <color theme="1"/>
        <rFont val="Calibri"/>
        <family val="2"/>
        <scheme val="minor"/>
      </rPr>
      <t>inoussa will prepare tresholds for vigilance, a forecast maps and related dataset to be sent first week of february 2015 to INSPQ participants are: Pierre gosselin, fanny huot</t>
    </r>
  </si>
  <si>
    <t>organize roundtable and partner meeting mesa, prepare inception draft report and report of roundtable meeting</t>
  </si>
  <si>
    <t>01/31/2015</t>
  </si>
  <si>
    <t>e-conferece with environment canada preparation from 16:00 PM, review vacancy notice for admin&amp;finance, provide template for financial statement and reporting including explanations to interim saf</t>
  </si>
  <si>
    <t>TEM4 report to follow particulary recommendations, dicussions with Massimo on STE from ADDIS budget, revision of ACMAD MESA budget to better attract, maintain and motivate personnel</t>
  </si>
  <si>
    <t>revise implementation plan starting pages 70 , update the vacancy notice for admin&amp;finance officer and follow its publication with Nafissa, prepareof draft  agenda for the coordination meetingof Febraury 02, 2015</t>
  </si>
  <si>
    <t>preparation and participation to TEM 4, prepare AMCOMET presentation, prepare communication material for AMCOMET and kick Off</t>
  </si>
  <si>
    <t>revise pages of implementation, revise contract and prepare work programme for Njau, review procurement for communication amterial for AMCOMET and MESA KICK off , prepare presentation for RA1, organize a meeting with university of niamey (Dept of Geography partners on GIS training in MESA)</t>
  </si>
  <si>
    <t>internet acces problem</t>
  </si>
  <si>
    <t>presentation of RCC products, how to update tthe website,     Preparation of inputs to concept note and programme of MESA forum</t>
  </si>
  <si>
    <t xml:space="preserve">coordination meeting completed </t>
  </si>
  <si>
    <t>O2/O3/15</t>
  </si>
  <si>
    <t>hotel logistic for the kick in addis details, presentation for Praia</t>
  </si>
  <si>
    <t>repondre au message proposant la deuxième videconf environnement canada siur les prévisions saisonnières et subsaisonnières le 26 février, meeting with agrhymet on PRESAGG02, recommendations of past presagg reviewed and local budget from benin discuss, a request message for profoma sent to benin on feb 04, 2015</t>
  </si>
  <si>
    <t>suivre presanord 08 avec boucherf</t>
  </si>
  <si>
    <t>recruitement of assistant coordinator for ISACIP (analysis of the assessment report), briefing for FMA, MAM 2015 forecasts from 10 to 12 AM , production of Long range forecasts and dekadal bulletin</t>
  </si>
  <si>
    <t>preparation of RA1 scientific lecture on role of ACMAD in pots 2015 sustainable development agenda, préparation de la note d'itérim dce du 06 au 17 février 2015</t>
  </si>
  <si>
    <t>revise inception report for MESA and the RA 1 presentation</t>
  </si>
  <si>
    <t>attending the RA 1 - providing alecture on ACMAD role for sustainable development post 2015</t>
  </si>
  <si>
    <t>finish review of undp reprot and submit to seon</t>
  </si>
  <si>
    <t>02/19/2015</t>
  </si>
  <si>
    <t>02/06 to 02/17/2015</t>
  </si>
  <si>
    <t xml:space="preserve">participation to RA 1 and AMCOMET session in Parai Cape Verde, a presentation made on ACMAD priorities for contribution to post 2015 SDS, </t>
  </si>
  <si>
    <t>delivery plan for CED ACMAD with budget/sources</t>
  </si>
  <si>
    <t>supervise preparation of 2014 state of climate report, 10 day bulletin with outlook, montly bulletin for JAN and lond range bulletin for MAM and AMJ 2014</t>
  </si>
  <si>
    <t>ACMAD SAF should follow up</t>
  </si>
  <si>
    <t>ACMAD-MESA to follow up</t>
  </si>
  <si>
    <t>exchange with Jolly/olushola on ACMAD-AUC colaboration, a calendar of events prepared and under discussion, start preparation of 2015 work plan and budget for MESA</t>
  </si>
  <si>
    <t>addendum to kandadji agreement review and kandadji accept to sign, letter for RCOF support prepared, sgned and submitted to WMO, Vaxancies for kandadji recruitment prepared</t>
  </si>
  <si>
    <t>Announcement for PRESASS-02 drafted and submitted to Ousmane-senegal</t>
  </si>
  <si>
    <t>M. Lotfi replaced boucherf we exchange email he needs list of participants, we need budget signed by his PR</t>
  </si>
  <si>
    <t>follow up by Gedeon</t>
  </si>
  <si>
    <t xml:space="preserve">Technical specifications for kandadji equipment collected reviewed, consolidated, reviewed drought products tables, provide a paper on validation of soil moisture to experts - submited a tentative agenda to AU(Jolly) with expected role of AUC </t>
  </si>
  <si>
    <t>coordination meeting on PRESAGG and PRESANORD, status of e-station data being now received but NDVI not processed, i asked to consult Songoti, review drought products tables, remind Nafissa for recuitmen of mESA admin/finance officer</t>
  </si>
  <si>
    <t>preparation of MESA work plan and budget 2015/ prepare Vigirisk final report</t>
  </si>
  <si>
    <t>revise drougth, seasonal forecast product table</t>
  </si>
  <si>
    <t>work plan and budget preparation and discussions with the team</t>
  </si>
  <si>
    <t>grant proposal hard copy signed to be available, scanned copy to prepare the peer review</t>
  </si>
  <si>
    <t>prepare AUC 10 march meeting for result area 4</t>
  </si>
  <si>
    <t>Costs</t>
  </si>
  <si>
    <r>
      <t xml:space="preserve">Unit </t>
    </r>
    <r>
      <rPr>
        <b/>
        <vertAlign val="superscript"/>
        <sz val="10"/>
        <rFont val="Arial Narrow"/>
        <family val="2"/>
      </rPr>
      <t>13</t>
    </r>
  </si>
  <si>
    <t># of units</t>
  </si>
  <si>
    <t>Unit rate</t>
  </si>
  <si>
    <t xml:space="preserve"> Total Cost</t>
  </si>
  <si>
    <t>Unit</t>
  </si>
  <si>
    <t>(in EUR)</t>
  </si>
  <si>
    <t xml:space="preserve">(in EUR)3 </t>
  </si>
  <si>
    <t>1. Human Resources</t>
  </si>
  <si>
    <t>1.1 Salaries</t>
  </si>
  <si>
    <t>Per month</t>
  </si>
  <si>
    <t xml:space="preserve">   1.1.1 Technical</t>
  </si>
  <si>
    <t>Senior Thematic Expert (ACMAD) - service 1</t>
  </si>
  <si>
    <t>Senior Thematic Expert (ACMAD) - service 2</t>
  </si>
  <si>
    <t>System Engineer (ACMAD)</t>
  </si>
  <si>
    <t>Software Engineer + GIS Expert (ACMAD)</t>
  </si>
  <si>
    <t>Partner - Université de Dakar - STE</t>
  </si>
  <si>
    <t>Partner - University of Nairobi - STE</t>
  </si>
  <si>
    <t>Partner - SADC-CSC/BDMS (RCC) - STE</t>
  </si>
  <si>
    <t>Partner - AGRHYMET-RCC - STE</t>
  </si>
  <si>
    <t>Partner - ICPAC - STE</t>
  </si>
  <si>
    <t>Service Development - STE ACMAD / others Centers</t>
  </si>
  <si>
    <t xml:space="preserve">   1.1.2 Administrative/ support staff</t>
  </si>
  <si>
    <t>Project Manager (ACMAD)</t>
  </si>
  <si>
    <t>Finance and Admin Officer (ACMAD)</t>
  </si>
  <si>
    <t>Communication officer  (ACMAD)</t>
  </si>
  <si>
    <t>Support staff (Project Assistant, HR, driver, logistic officer, secretary ACMAD)</t>
  </si>
  <si>
    <t>1.2 Salaries expat/int. Staff or Abroad (staff assigned to the Action)</t>
  </si>
  <si>
    <t>STE</t>
  </si>
  <si>
    <t>Per day</t>
  </si>
  <si>
    <r>
      <t>1.3 Per diems for missions/travel</t>
    </r>
    <r>
      <rPr>
        <b/>
        <vertAlign val="superscript"/>
        <sz val="10"/>
        <rFont val="Arial Narrow"/>
        <family val="2"/>
      </rPr>
      <t>5</t>
    </r>
  </si>
  <si>
    <t>1,658</t>
  </si>
  <si>
    <t xml:space="preserve">   1.3.1 Abroad (Additional support for key areas)</t>
  </si>
  <si>
    <t>Per diem</t>
  </si>
  <si>
    <t>Installation of Rx</t>
  </si>
  <si>
    <t>Policy Makers Sentization</t>
  </si>
  <si>
    <t>Ad-Hoc &amp; On-the-job-training</t>
  </si>
  <si>
    <t>Participation Fora (conferences, seminaires, etc)</t>
  </si>
  <si>
    <t xml:space="preserve">   1.3.2 Local (staff assigned to the Action)</t>
  </si>
  <si>
    <t xml:space="preserve">   1.3.3 Seminar/conference participants</t>
  </si>
  <si>
    <t>Kick off Workshop + End of the project</t>
  </si>
  <si>
    <t>2 Cont. Training Workshops by ACMAD</t>
  </si>
  <si>
    <t>2 Reg. Training Workshops by AGRHYMET-RCC</t>
  </si>
  <si>
    <t>2 Reg. Training Workshops by ICPAC</t>
  </si>
  <si>
    <t>2 Reg. Training Workshops by SADC-CSC/BDMS</t>
  </si>
  <si>
    <t>STE - Workshop facilitator</t>
  </si>
  <si>
    <t>ACMAD Thema Steering and working committee</t>
  </si>
  <si>
    <t>Subtotal Human Resources</t>
  </si>
  <si>
    <r>
      <t>2. Travel</t>
    </r>
    <r>
      <rPr>
        <b/>
        <vertAlign val="superscript"/>
        <sz val="10"/>
        <rFont val="Arial Narrow"/>
        <family val="2"/>
      </rPr>
      <t>6</t>
    </r>
  </si>
  <si>
    <t>2.1. International travel</t>
  </si>
  <si>
    <t>Per flight</t>
  </si>
  <si>
    <t xml:space="preserve">2 Reg. Training Workshops by AGRHYMET-RCC </t>
  </si>
  <si>
    <t xml:space="preserve">2.2 Local transportation </t>
  </si>
  <si>
    <t>Subtotal Travel</t>
  </si>
  <si>
    <r>
      <t>3. Equipment and supplies</t>
    </r>
    <r>
      <rPr>
        <b/>
        <vertAlign val="superscript"/>
        <sz val="10"/>
        <rFont val="Arial Narrow"/>
        <family val="2"/>
      </rPr>
      <t>7</t>
    </r>
  </si>
  <si>
    <t>3.1 Purchase or rent of vehicles</t>
  </si>
  <si>
    <t>Per vehicle</t>
  </si>
  <si>
    <t>3.2 Furniture, computer equipment</t>
  </si>
  <si>
    <t>Personal Computers / Laptops</t>
  </si>
  <si>
    <t>Per Laptop</t>
  </si>
  <si>
    <t>Network / Telecommunications at ACMAD</t>
  </si>
  <si>
    <t>Per Unit</t>
  </si>
  <si>
    <t>Backup and archive system</t>
  </si>
  <si>
    <t>Equipement/ materials (split, scanner, color printer, fax, photocopier..)</t>
  </si>
  <si>
    <t>Per year</t>
  </si>
  <si>
    <t>Power supply</t>
  </si>
  <si>
    <t>Communicantion and reproduction equipment</t>
  </si>
  <si>
    <t>3.3 Machines, tools…</t>
  </si>
  <si>
    <t>3.4 Spare parts/equipment for machines, tools</t>
  </si>
  <si>
    <t>3.5 Other (please specify)</t>
  </si>
  <si>
    <t>Subtotal Equipment and supplies</t>
  </si>
  <si>
    <t>4. Local office</t>
  </si>
  <si>
    <t>4.1 Vehicle costs ( Maintenance &amp; Insurance)</t>
  </si>
  <si>
    <t>Maintenance, Insurance</t>
  </si>
  <si>
    <t>Petrol</t>
  </si>
  <si>
    <t>4.2 Office Rent</t>
  </si>
  <si>
    <t>4.3 Consumables - office supplies</t>
  </si>
  <si>
    <t>4.4 Other services (tel/fax, electricity/cooling, maintenance of equipment)</t>
  </si>
  <si>
    <t>Subtotal Local office</t>
  </si>
  <si>
    <r>
      <t>5. Other costs, services</t>
    </r>
    <r>
      <rPr>
        <b/>
        <vertAlign val="superscript"/>
        <sz val="10"/>
        <rFont val="Arial Narrow"/>
        <family val="2"/>
      </rPr>
      <t>8</t>
    </r>
  </si>
  <si>
    <r>
      <t>5.1 Publications</t>
    </r>
    <r>
      <rPr>
        <b/>
        <vertAlign val="superscript"/>
        <sz val="10"/>
        <rFont val="Arial Narrow"/>
        <family val="2"/>
      </rPr>
      <t>9</t>
    </r>
  </si>
  <si>
    <r>
      <t>5.2 Studies, research</t>
    </r>
    <r>
      <rPr>
        <b/>
        <vertAlign val="superscript"/>
        <sz val="10"/>
        <rFont val="Arial Narrow"/>
        <family val="2"/>
      </rPr>
      <t xml:space="preserve">9  </t>
    </r>
  </si>
  <si>
    <t xml:space="preserve">       Internship/secondment</t>
  </si>
  <si>
    <t>per month</t>
  </si>
  <si>
    <t>5.3 Expenditure verification</t>
  </si>
  <si>
    <t>Per audit</t>
  </si>
  <si>
    <t>5.4 Evaluation costs</t>
  </si>
  <si>
    <t>Per evaluation</t>
  </si>
  <si>
    <t>5.5 Translation, interpreters and equipment</t>
  </si>
  <si>
    <t>Per event/day</t>
  </si>
  <si>
    <t>5.6 Financial services (currency change, tranfer fees, bank services)</t>
  </si>
  <si>
    <r>
      <t>5.7 Costs of conferences/seminars</t>
    </r>
    <r>
      <rPr>
        <b/>
        <vertAlign val="superscript"/>
        <sz val="10"/>
        <rFont val="Arial Narrow"/>
        <family val="2"/>
      </rPr>
      <t>9</t>
    </r>
  </si>
  <si>
    <t>Per event</t>
  </si>
  <si>
    <t xml:space="preserve">2 Cont. Training workshops by ACMAD </t>
  </si>
  <si>
    <t>2 Reg. Training  workshops by AGRHYMET-RCC</t>
  </si>
  <si>
    <t>2 Reg. Training workshops by ICPAC</t>
  </si>
  <si>
    <t>2 Reg. Training workshops by SADC-CSC/BDMS</t>
  </si>
  <si>
    <r>
      <t>5.8. Visibility actions</t>
    </r>
    <r>
      <rPr>
        <b/>
        <vertAlign val="superscript"/>
        <sz val="10"/>
        <rFont val="Arial Narrow"/>
        <family val="2"/>
      </rPr>
      <t>10</t>
    </r>
  </si>
  <si>
    <t>Subtotal Other costs, services</t>
  </si>
  <si>
    <t>6. Other</t>
  </si>
  <si>
    <t>Other - Recruitment costs</t>
  </si>
  <si>
    <t>Per recruitment</t>
  </si>
  <si>
    <t>Other - Validation- Climate Change Assessment Service</t>
  </si>
  <si>
    <t>Other - Validation- Drought Service</t>
  </si>
  <si>
    <t>Subtotal Other</t>
  </si>
  <si>
    <t>7.  Subtotal direct eligible costs of the Action (1-6)</t>
  </si>
  <si>
    <t>8. Provision for contingency reserve (maximum 5% of  7, subtotal of direct eligible costs of the Action)</t>
  </si>
  <si>
    <t>9. Total direct eligible costs of the Action (7+ 8)</t>
  </si>
  <si>
    <t>10.   Indirect costs (maximum 7% of  9, total direct eligible costs of the Action)</t>
  </si>
  <si>
    <t xml:space="preserve">11. Total eligible costs (9+10) </t>
  </si>
  <si>
    <r>
      <t xml:space="preserve">12. - Taxes </t>
    </r>
    <r>
      <rPr>
        <vertAlign val="superscript"/>
        <sz val="10"/>
        <rFont val="Arial Narrow"/>
        <family val="2"/>
      </rPr>
      <t>11</t>
    </r>
  </si>
  <si>
    <r>
      <t xml:space="preserve">      - Contributions in kind </t>
    </r>
    <r>
      <rPr>
        <vertAlign val="superscript"/>
        <sz val="10"/>
        <rFont val="Arial Narrow"/>
        <family val="2"/>
      </rPr>
      <t>12</t>
    </r>
  </si>
  <si>
    <r>
      <t>13. Total accepted</t>
    </r>
    <r>
      <rPr>
        <b/>
        <vertAlign val="superscript"/>
        <sz val="10"/>
        <rFont val="Arial Narrow"/>
        <family val="2"/>
      </rPr>
      <t xml:space="preserve">11 </t>
    </r>
    <r>
      <rPr>
        <b/>
        <sz val="10"/>
        <rFont val="Arial Narrow"/>
        <family val="2"/>
      </rPr>
      <t>costs of the Action (11+12)</t>
    </r>
  </si>
  <si>
    <t>Contribution ACMAD</t>
  </si>
  <si>
    <t>Contribution EC</t>
  </si>
  <si>
    <t>Q1</t>
  </si>
  <si>
    <t>Q2</t>
  </si>
  <si>
    <t>Q3</t>
  </si>
  <si>
    <t>Q4</t>
  </si>
  <si>
    <t>act 1, 3, 4</t>
  </si>
  <si>
    <t>act1,3,4</t>
  </si>
  <si>
    <t>act 1</t>
  </si>
  <si>
    <t>act2</t>
  </si>
  <si>
    <t xml:space="preserve">act2 </t>
  </si>
  <si>
    <t>act 2</t>
  </si>
  <si>
    <t>1, 3, 4</t>
  </si>
  <si>
    <t>1,;3;4</t>
  </si>
  <si>
    <t>6,</t>
  </si>
  <si>
    <t>1, 3, 4,5</t>
  </si>
  <si>
    <t>3,4,5</t>
  </si>
  <si>
    <t>act1,3,4,9</t>
  </si>
  <si>
    <t>9,10</t>
  </si>
  <si>
    <t>1,;3;4,5,8,9,10</t>
  </si>
  <si>
    <t>9,10,11</t>
  </si>
  <si>
    <t>5,8,9,10,12</t>
  </si>
  <si>
    <t>5,12</t>
  </si>
  <si>
    <t>6,12</t>
  </si>
  <si>
    <t>6,9,10,12</t>
  </si>
  <si>
    <t>act2 ,12</t>
  </si>
  <si>
    <t>act 2, 10,12</t>
  </si>
  <si>
    <t>1,2,16</t>
  </si>
  <si>
    <t>2,16</t>
  </si>
  <si>
    <t>Eu contribution</t>
  </si>
  <si>
    <t>ACMAD contribution</t>
  </si>
  <si>
    <t xml:space="preserve">Total 2015 Budget </t>
  </si>
  <si>
    <t>10, 13</t>
  </si>
  <si>
    <t>10,13</t>
  </si>
  <si>
    <t>10,11,13</t>
  </si>
  <si>
    <t>Activity number</t>
  </si>
  <si>
    <t>annual buget</t>
  </si>
  <si>
    <t>12,13,7</t>
  </si>
  <si>
    <t>12,16,7</t>
  </si>
  <si>
    <t>12,14,7</t>
  </si>
  <si>
    <t>1, 2,16</t>
  </si>
  <si>
    <t>2,14,16</t>
  </si>
  <si>
    <t>16, 14, 2</t>
  </si>
  <si>
    <t>13,11,12,9</t>
  </si>
  <si>
    <t xml:space="preserve">Kick off Workshop </t>
  </si>
  <si>
    <t>9,10,13</t>
  </si>
  <si>
    <t>11,13</t>
  </si>
  <si>
    <t>10,13,11</t>
  </si>
  <si>
    <t>9-11/03/2015</t>
  </si>
  <si>
    <t>mission to Addis MESA Resultare4- report of the event and mission report</t>
  </si>
  <si>
    <t xml:space="preserve">preparation of ADDIS mission and event reports, supervise Climate change expert on product table, supervise ISACIp OJT and seconded expert on weekly outlooks and verification  </t>
  </si>
  <si>
    <t>16-19 /03/2015</t>
  </si>
  <si>
    <t>meet robert brown, meet with staff for timesheets,weekly, monthly and quaterly reports</t>
  </si>
  <si>
    <t>Continue work on service development plan</t>
  </si>
  <si>
    <t>Prepare presanord-08</t>
  </si>
  <si>
    <t>follow vigirisk report</t>
  </si>
  <si>
    <t>follow kandadji</t>
  </si>
  <si>
    <t>recruit Admin&amp;finance officer</t>
  </si>
  <si>
    <t>16-20/03/2015</t>
  </si>
  <si>
    <t xml:space="preserve">response to  Mali for departure of moussa; preparer les demandes de contributions et distribuer au presanord en particulier pour l'algérie </t>
  </si>
  <si>
    <t>Préparer l'échange teleconference avec environnement canada pour le 1er avril 2015</t>
  </si>
  <si>
    <t xml:space="preserve">important, -procedure de prévision saisonnière, exemple de produits, procédure de prévisions hebdomadaires et example de produits, </t>
  </si>
  <si>
    <t xml:space="preserve"> </t>
  </si>
  <si>
    <t xml:space="preserve">visite SMHI projet WACCA , exchange  with Kandadji, agree on ToRs for 3 recruitments , </t>
  </si>
  <si>
    <t>a presentation of SMHI and the WACCA project was made, need to send request for non objection for the recruitments</t>
  </si>
  <si>
    <t>WACCA has education, communication and climate service production components</t>
  </si>
  <si>
    <t>prepare FACE and UNDP datarescue reports and request for installments</t>
  </si>
  <si>
    <t>20-25/03/2015</t>
  </si>
  <si>
    <t>implement pRESANORD-08 in Algiers</t>
  </si>
  <si>
    <t>Bulletin  and report, budget, training and ^roduction of the forecasts</t>
  </si>
  <si>
    <t>26-30/03/2015</t>
  </si>
  <si>
    <t>finalize Vigirisk Report, prepare UNDP report and request for second disbursement, prepare FACE report</t>
  </si>
  <si>
    <t>Supervise and Mentor , MESA experts; ISACIP on the job trainees and Experts</t>
  </si>
  <si>
    <t>prepare long range forecast for AMJ and MJJ 2014</t>
  </si>
  <si>
    <t>Visit AGRHYMET for MoU signature</t>
  </si>
  <si>
    <t>30/03/- 02/04 2015</t>
  </si>
  <si>
    <t>file:///C:/Users/HP/Downloads/bams-d-13-00249_E1.pdf</t>
  </si>
  <si>
    <t>publish paper data recues</t>
  </si>
  <si>
    <t>finalize UNDP data rescue and FACE reports with Bachir and Inoussa</t>
  </si>
  <si>
    <t>ACMAD-Env Canada</t>
  </si>
  <si>
    <t xml:space="preserve">prepare and present climate forecasting at ACMAD at teleconference, finalize the AMJ and MJJ 2015 forecasts,  evaluation of short listed application for Finace/admin officer ACMAD/MESA </t>
  </si>
  <si>
    <t>finalize timesheets and weekly report of France</t>
  </si>
  <si>
    <t>France promised finalizing monthly reports by Tuesday 07, April 2015</t>
  </si>
  <si>
    <t>Request also to bachir former SAF</t>
  </si>
  <si>
    <t>draft agenda presass to envi canada, ANACIM, SAF for invitation letter</t>
  </si>
  <si>
    <t>important to follow by Herman</t>
  </si>
  <si>
    <t>revise MESA ToRs</t>
  </si>
  <si>
    <t>make sure that the justification and end of vigirisk project report is submitted</t>
  </si>
  <si>
    <t>See serges</t>
  </si>
  <si>
    <t>request to SAF the Bank statement of february 2015 on the MESA account</t>
  </si>
  <si>
    <t>See Herman, Zeinabou</t>
  </si>
  <si>
    <t>Go to Agrhymet with the MoU MESA and finalize CSC ToRs with manfred and DG</t>
  </si>
  <si>
    <t>Follow up request for disbusment with UNDP</t>
  </si>
  <si>
    <t>Follow up with Kandadji for recruitments</t>
  </si>
  <si>
    <t>message (reminders) to mESA staff to prepare timesheets-weekly_monthly and quarterly reportQ1</t>
  </si>
  <si>
    <t>Nafissa</t>
  </si>
  <si>
    <t>Manfred and Ben</t>
  </si>
  <si>
    <t>08-10/04/2015</t>
  </si>
  <si>
    <t>support preparation of the minusterial conference for ACCAS-CEMAS RCC establishment</t>
  </si>
  <si>
    <t>ECCAS-Dominique, NMS Cameroon-Phillipe</t>
  </si>
  <si>
    <t>my weekly reports and timesheets</t>
  </si>
  <si>
    <t>manager MESA</t>
  </si>
  <si>
    <t>Date mm/dd/yy</t>
  </si>
  <si>
    <t>12/15-31/2014</t>
  </si>
  <si>
    <t>review of drought service development plan, vacination againts miningitis, preparation of job ofer for RAF, prepare budget of Steerin committee</t>
  </si>
  <si>
    <t xml:space="preserve">preparation of steering committe ToRs, rules of procedure, report and expenses statement for 2014, work plan and budget for 2015, communication material for the steering committe meeting on seasonaml forecast and related measures </t>
  </si>
  <si>
    <t>monitor and review weekly reports and timesheets  for system and data base expert</t>
  </si>
  <si>
    <t xml:space="preserve">installation and testing  of e-station training acquired by joyce in January 2015,   </t>
  </si>
  <si>
    <t>O4/08/2015</t>
  </si>
  <si>
    <t>see Koite</t>
  </si>
  <si>
    <t xml:space="preserve">draft assesment report for DG on TA, monitor and review activities on themathic expertss, system and data base administrator, draft programme and anouncement for pRESASS-02 expected May 04-08, 2015. </t>
  </si>
  <si>
    <t>prepare FACE and UNDP datarescue reports and request for installments, prepare inputs to ISACIP work plan and budget, preparation of CED reports for 2014 and 2015 work plan</t>
  </si>
  <si>
    <t>preparation of budeget and programme for the MESA steering committee meeting, notification letter prepared for the recruited SAF , response to FACE/IRIACC on the yearly report ending on March 31,2015</t>
  </si>
  <si>
    <t>follow up non objection for kandadji recruitments, follow up contact with new SAF, supervise Thematic experts  reparing reportts and deliverables on service development plans,  provide inputs to ISACIP 2015 work plan and budget , provide contact details for invitation including for ARC for participation to bulletin framework meeting in late may 2015 , facts sheets preparation for steering committee</t>
  </si>
  <si>
    <t>coordination meeting of CED ,  completed the reports, draft assessmenet of TAT for mesa PSC, Preparation logistics of the preparatory meeting of  PSC in Nairobi on Mar 22, 2015, Preparation of the Mesa PSC expected in Mauritius on April 27-29, 2015, briefing on 10 day climate and outlook for the next two weeks, meeting with Gedeon on drought service and seasonal forecasts  development plan, catalogue of products,   preparation of communication material ( facts sheets, banners , video,  6 dics for the steering committee meeting next week on April 15, 2015,  service  development for drought and seasonal forecasts preparation</t>
  </si>
  <si>
    <t>04/13_18/2015</t>
  </si>
  <si>
    <t xml:space="preserve">note that change were made in ACMAD board dates late making optimal  programming of dates difficult </t>
  </si>
  <si>
    <t>4,5,6,8,9,12</t>
  </si>
  <si>
    <t>3,4,7,9,11, 15</t>
  </si>
  <si>
    <t>3,4,5,7,8,9,11,14,15</t>
  </si>
  <si>
    <t>5,7,8,9,11,14,15</t>
  </si>
  <si>
    <t>6,7,9,11,13,15</t>
  </si>
  <si>
    <t>11,13,16,15</t>
  </si>
  <si>
    <t>11,13,16;15</t>
  </si>
  <si>
    <t>Pour equilibrer cette difference dans P23 est partagée en parts égal à toutes les 16 activités. Montant par activitéP25</t>
  </si>
  <si>
    <t>budget ajusté à mettre dans le doc PTBA voir P25 et P23</t>
  </si>
  <si>
    <t>Budget in percent of total</t>
  </si>
  <si>
    <t>Activities</t>
  </si>
  <si>
    <t>Budget (In Euros)</t>
  </si>
  <si>
    <t>Installation of data reception systems</t>
  </si>
  <si>
    <t>Development, operation and maintenance of web portal, rolling archive, backup system mirror and website</t>
  </si>
  <si>
    <t>Stakeholder information data base</t>
  </si>
  <si>
    <t>Maintenance and operation of reception stations</t>
  </si>
  <si>
    <t>Preparation of service development plans</t>
  </si>
  <si>
    <t>Definition, specification, and development of Climate change assessment, drought and</t>
  </si>
  <si>
    <t>seasonal forecasts products/services</t>
  </si>
  <si>
    <t>Validation and integration of products and services</t>
  </si>
  <si>
    <t>Preparation for service operation</t>
  </si>
  <si>
    <t>Cooperation on continental climate services</t>
  </si>
  <si>
    <t>Development of and contribution to continental environmental bulletins</t>
  </si>
  <si>
    <t>Development of visibility material and sensitization of policy makers</t>
  </si>
  <si>
    <t>Participation to conferences, fora  and other events</t>
  </si>
  <si>
    <t>Organization of committees (steering), kick off and other policy meetings, for a and conferences, verification, audit missions</t>
  </si>
  <si>
    <t>Training material/package development</t>
  </si>
  <si>
    <t>Organization of one continental training event, on the job training, internship/secondment</t>
  </si>
  <si>
    <t>Implementation plan revision</t>
  </si>
  <si>
    <t xml:space="preserve">Weekly monthly , quarterly and annual reporting, supervision, monitoring/review/evaluation, </t>
  </si>
  <si>
    <t>Administration, recruitment, procurements, records keeping, logistics, accounting and financial management including verification/audit and reporting</t>
  </si>
  <si>
    <t>738 287</t>
  </si>
  <si>
    <t>38 857</t>
  </si>
  <si>
    <t>509 773 047</t>
  </si>
  <si>
    <t>04/20-24/2015</t>
  </si>
  <si>
    <t>04/20/2015</t>
  </si>
  <si>
    <t>travel to nairobi and back on 21 April  and 23 to 24 april 2015</t>
  </si>
  <si>
    <t>new edit of Kandadji project grant agreement, meeting of the MESA monitoring and evaluation consultant with Manfred, discuss quaterly reporting, inception reporting and preparation of presentation to PSC4, the consultant prepare inputs to the presentation based on inception report, Manfred prepare quarterly report 'Jan-March 2015), i review and consolidate for PSC4</t>
  </si>
  <si>
    <t xml:space="preserve">Verbal reminder to Mme Zeinabou on the justification of 2014 expenses in Vigirisk, M; Heman on the UNDP project 2014 and 2015 Q1 expenditure report, the rquest for 2nd disbursement  was prepare in early April by CED, Admin&amp;finance should hurry up, - work with Herman and Zeinabou on the period 2 ( March 2013, Sept 2014)  to expenditure report for impact 2C, a credit notice may be missing abou t 8 million CFA is remaing in the project account on 30 set 2015, </t>
  </si>
  <si>
    <t>M. Bachir lost his password, and couldn't certify online on EU server. The expenditure report for period 2  " urgent matter to solve", SAF should organize and identify items on which to spend remaing funds</t>
  </si>
  <si>
    <r>
      <rPr>
        <b/>
        <sz val="11"/>
        <color theme="1"/>
        <rFont val="Calibri"/>
        <family val="2"/>
        <scheme val="minor"/>
      </rPr>
      <t xml:space="preserve">Very important, </t>
    </r>
    <r>
      <rPr>
        <sz val="11"/>
        <color theme="1"/>
        <rFont val="Calibri"/>
        <family val="2"/>
        <scheme val="minor"/>
      </rPr>
      <t>the last general assembly for impact 2C is scheduled from 8 to 12 June 2015</t>
    </r>
  </si>
  <si>
    <t>organize and report on steering commity on 15 April 2015 and reporting to the ACMAD Governing board,  agenda of CSC, rules of procedure of CSC, 2014 report, 2014 income and expenditure report, wokplan and budget for 2015, Decisions&amp;recommendations ,  - prepare the inputs to the concept note of the MESA forum  - participation to the 2nd preparatory meeting of the mESA forum organizing  committee ( mission 21_24 april 2015, for the meeting on 22 April 2015 in Nairobi</t>
  </si>
  <si>
    <t>04/21/2015</t>
  </si>
  <si>
    <t>04/22/2015</t>
  </si>
  <si>
    <t>Hotel Crowne Plaza</t>
  </si>
  <si>
    <t xml:space="preserve">on travel to Nairobi for MESA forum organizing committee meeting, inputs on the draft concept for the forum on  requirements of policy makers, specific objectives, potential invited speakers including ECMWF,  </t>
  </si>
  <si>
    <t>04/23-25/2015</t>
  </si>
  <si>
    <t>04/10-25/2015</t>
  </si>
  <si>
    <t>preparation of PSC 4 presentation based on draft provided by Manfred&amp;monitoring expert from ADDIS,  finalize documents adopted by CSC and signature by Chairperson Ms. Olushola. Her remaining per diem should be given to her in Mauritius</t>
  </si>
  <si>
    <t>04/24_26/15</t>
  </si>
  <si>
    <t>04/27/15</t>
  </si>
  <si>
    <t>Fist day of PSC-4 in Port Louis</t>
  </si>
  <si>
    <t>Hotel labourdonnais</t>
  </si>
  <si>
    <t xml:space="preserve">follow up designation of ACMAD participants, review of proforma invoice with Hotel  </t>
  </si>
  <si>
    <t>Master of ceremony was Gina bone 2 objectives : analyse progress  - guide the way forward  - advise formulation of GMES in Africa  - Access to satelitte data to support copernicus sentinel satellites</t>
  </si>
  <si>
    <t>participation to the MESA forum organizing committee meeting,  edit the concept on site, contribute to discussions on number of participant per RIC/CIC, add sections on expected results/outcomes, date and venue, participants, in the concept</t>
  </si>
  <si>
    <t>review program for PRESASS-02, review the UNPD report (technical and financial) and request for second disbursment</t>
  </si>
  <si>
    <t>prepare by reading documents for GMES meeting on Wednesday 29 april 2015</t>
  </si>
  <si>
    <t>04/28/15</t>
  </si>
  <si>
    <t>present ACMAD-MESA and listen to other RIC</t>
  </si>
  <si>
    <t>ask SAF to provide  expenditure statement up to march and a request for disbursement indicating spending of 80%</t>
  </si>
  <si>
    <t>04/30/15</t>
  </si>
  <si>
    <t>end of PSC4 and return to Niamey</t>
  </si>
  <si>
    <t>announcement for PRESASS-02, nomination letter sent for presaSS-02, draft budget preparation and discussions with LoC in Dakar,  request for support to WMO and partners, preparation of the ppresass-02 programme, logistics arrangements for participants, production of longrange forecasts and products for presass02</t>
  </si>
  <si>
    <t>05/02-09/2015</t>
  </si>
  <si>
    <t xml:space="preserve">attend the presass-02 with lectures on climate variability, seasonal forecasting procedure for RCCs, practical sessions on preparation of national outlooks, preparation/presentation of RCOF product, update and presentation of DG speech, </t>
  </si>
  <si>
    <t>05/10-18/15</t>
  </si>
  <si>
    <t xml:space="preserve">meeting with Mossi on justification of vigirisk 2014 expenses, </t>
  </si>
  <si>
    <t xml:space="preserve">prepare UNDP 2015 Q1 report, expendirure statement ancluding cummulative expenditure statement since Jul 2014 to march 2015, prepare the worl plan and budget for Q2 2015, submitted on May 19, 2015 </t>
  </si>
  <si>
    <t>05/19_20/2015</t>
  </si>
  <si>
    <t>05/14/2015</t>
  </si>
  <si>
    <t>05/04-18/2015</t>
  </si>
  <si>
    <t xml:space="preserve">Preparation  for the last IMPACT 2C GA expected from June 08 to 10, 2015, discuss with Mokoena on the definition and specifications section of the CCA service development plan( he should add terms and definitions using wMO guidelines) </t>
  </si>
  <si>
    <t>05/13/15</t>
  </si>
  <si>
    <t xml:space="preserve">Presentation by Mohammed Koite of the procedure for weekly outlook preparation </t>
  </si>
  <si>
    <t>_ basic products, _Influence of oscillations, _ analysiss of fields</t>
  </si>
  <si>
    <t>05/13-19/215</t>
  </si>
  <si>
    <t>final review and submission of the D&amp;SF service development plan to Robert and Massimo</t>
  </si>
  <si>
    <t>revuew agenda for PRESASS-02, announcement, programme, exhange with Ousmane, exchange with Dominique for presac-09, preparation of concept note, programme of the continental framework meeting</t>
  </si>
  <si>
    <t>05/10-31/15</t>
  </si>
  <si>
    <t>Preparation of the ACMAD MESA kick off( with 1 or 2 days of partner meeting on MoUs and implementation, Focal pooints, Procurements and recruitment procedure, continental training of FPs(TORs and skills required to be FP)</t>
  </si>
  <si>
    <t>05/20/15</t>
  </si>
  <si>
    <t>Mossi said: justification of per diem for AMA mission is to Nafissa,  Tckets probably not paid, need a statement of account, taxes for the contract with aufditor to be derived before paying him</t>
  </si>
  <si>
    <t>Meeting with Mokoena on weekly reports and timesheets ( he is not ready , he should come back as soon as he is prepared), meeting with Joyce ( good template for reporting and timesheets not use, agree to meet again on Friday may 22, 2015 to revise these documents);   Will meet with Serges and Mbaiguedem on weekly reports and timesheets ( before May 25, 2015)</t>
  </si>
  <si>
    <t>Meet with Serges and Mbaiguedem before May 25, 2015)</t>
  </si>
  <si>
    <t>05/22/2015</t>
  </si>
  <si>
    <t>meeting to respond to WMO letter on Norwegian cooperation on GFCS implementation with RCC  : the meeting ended with a proposal to DG on the dates for meeting with WMO /Norvegian mission</t>
  </si>
  <si>
    <t>supervise production of projection on onset and cessation of seasonal precipitation by Diasso and Mokoena</t>
  </si>
  <si>
    <t>Review weekly reports and timesheets with Joyce, Mokoena, derges, Gedeon</t>
  </si>
  <si>
    <t>05/18-22/2015</t>
  </si>
  <si>
    <t>Read the financial agreement on mesa between AUC and EC</t>
  </si>
  <si>
    <t>05/24/15</t>
  </si>
  <si>
    <t>répondre à la proforma de EUMETSAT sur la clé EKU</t>
  </si>
  <si>
    <t>05/22-26/2015</t>
  </si>
  <si>
    <t>in …/MESA/andre directory</t>
  </si>
  <si>
    <t>Urgent lundi voir le message eumetsat envoyé le 22 Mai 2015 @Mr Kamga, we are still awaiting your reply on the pro forma invoice. Should we start the invoicing now for this eku and software ? Please state once again to whom it should go to. Please also note that you should reply with 300029048 Additional Decryption Hardware/Software, this is the job number that was created for the purchase of this key.
 300028924, is the technical job between EUM, JRC and ACMAD.</t>
  </si>
  <si>
    <t>05/15-30/2015</t>
  </si>
  <si>
    <t>techncal guidance to Diasso and Mokoena and production of climate change maps for onset and cessation periods of seasonal rainfall accross africa -Typical product og MESA  climate change - A service on expevted scenario will use an Africa Map with aeras expecting delay/ealy onset or withdrawal of seasonal precipitation with text like Enso impacts ang WMO statement on global climate extreme events maps</t>
  </si>
  <si>
    <t xml:space="preserve">Important </t>
  </si>
  <si>
    <t>Collaboration with En canada on communication of risk information to public , palnners, polocimakers</t>
  </si>
  <si>
    <t>useful for the drought service and seasonal forecast service, ssaryone bulletin and statement per month and other within a the month if nece</t>
  </si>
  <si>
    <t>05/25/2015</t>
  </si>
  <si>
    <t>revise timesheets and weekly reports with Mme Joyce, prepare stetement on projected onset and withdrawal of precipitation with Diasso and Mokoena</t>
  </si>
  <si>
    <t>go trough e-station manual with joyce Banda</t>
  </si>
  <si>
    <t xml:space="preserve">urgent </t>
  </si>
  <si>
    <t>Follow up the training in darmstad , catalogue of products to be provided on the e-stations</t>
  </si>
  <si>
    <r>
      <rPr>
        <b/>
        <sz val="11"/>
        <color theme="1"/>
        <rFont val="Calibri"/>
        <family val="2"/>
        <scheme val="minor"/>
      </rPr>
      <t>Gedeon and Mokoena need to revise and send the catalogue using the JRC template; urge</t>
    </r>
    <r>
      <rPr>
        <sz val="11"/>
        <color theme="1"/>
        <rFont val="Calibri"/>
        <family val="2"/>
        <scheme val="minor"/>
      </rPr>
      <t>nt t</t>
    </r>
    <r>
      <rPr>
        <b/>
        <sz val="11"/>
        <color theme="1"/>
        <rFont val="Calibri"/>
        <family val="2"/>
        <scheme val="minor"/>
      </rPr>
      <t>he filled template wil be used to make CIC products visible - on and mokoenaJoyce will help by revising the templates made by Gedeon and Mokoena</t>
    </r>
  </si>
  <si>
    <t>Installation disk and manual for the e-station sent to Joyce Two weeks ago, on Unbuntu 14.0</t>
  </si>
  <si>
    <t xml:space="preserve">Joyce to provide a report on darmstad training with all materials in Presao Sg computer in a directory callled /presaoSG/damrstad training material , Joyce to follow up during  operations that the products are send for EUMETCAST. </t>
  </si>
  <si>
    <t>Joyce need support from mariama on emma and e-srtation  ( joyce's weekly reports review</t>
  </si>
  <si>
    <t>see mariama on loops in ACMAD creating interference betwen networks</t>
  </si>
  <si>
    <t xml:space="preserve">Joyce write a status report with hard , soft and data/product sections ( 3 sections), use information given by JRC after accessing yhe computers. </t>
  </si>
  <si>
    <t xml:space="preserve">See Mariama on african synoptic precipitation from NCDC </t>
  </si>
  <si>
    <r>
      <t xml:space="preserve"> router for MESA project  to be made available operate the router from the  MESA project office, separeted internet gateway for MESA,  </t>
    </r>
    <r>
      <rPr>
        <b/>
        <sz val="11"/>
        <color theme="1"/>
        <rFont val="Calibri"/>
        <family val="2"/>
        <scheme val="minor"/>
      </rPr>
      <t>Payment of EKU Urgent , procument of additional computers</t>
    </r>
  </si>
  <si>
    <t>Joyce to visualize installation EKU  disk on PUMA , push Serge to give content to Joyce for the stakeholder database</t>
  </si>
  <si>
    <t xml:space="preserve">Need a server dedicated to hosting  ACMAD/MESA Applications , also develop ACMAD -MESA web portal  with just a miror on ACMAD website </t>
  </si>
  <si>
    <t>05/25-30/2015</t>
  </si>
  <si>
    <t>joyce to put all material on EUMETcast and linutx traing on presaosg/trainiglinuxeumetcas</t>
  </si>
  <si>
    <t>diplomas and certificate of MESA Staff reminder to stafff</t>
  </si>
  <si>
    <t>Joyce start from W32 to add the training sessions titles and at the end of weekly report add the path to the training material directory</t>
  </si>
  <si>
    <t>need installation manual to ingest historical data in the e-station , see amesd manual and e-station installation  manual sent by marco</t>
  </si>
  <si>
    <t>urgent</t>
  </si>
  <si>
    <t>Very urgetnt</t>
  </si>
  <si>
    <t>Seee the MESA moniroting report with manfred</t>
  </si>
  <si>
    <t>05/26/15</t>
  </si>
  <si>
    <t>SAF to prepare the justifications of expenses declared (very urgent)</t>
  </si>
  <si>
    <t>prepare e-conf with Environnment Canada,  MESA Web designer for one month( use SADC webportal sofware for web design, web management…), list from hailu on communication strategy:operational plan)</t>
  </si>
  <si>
    <t>05/27/2015</t>
  </si>
  <si>
    <t xml:space="preserve">Exchange with Manfred </t>
  </si>
  <si>
    <t>I send a request for skype to Jolly and Tseday on kick-off, next week manfred make a presentation on GIS, photoshop 7.0 , use of powerpoint for mapping next week</t>
  </si>
  <si>
    <t xml:space="preserve"> date venant de dominique 21 au 23 juillet 2015</t>
  </si>
  <si>
    <t>prepare a consolidated product on onset and withdrawal of rainfall season</t>
  </si>
  <si>
    <t>Echange avec dominique sur la date de la prochaine réunion du AWGDRR, drfat a letter to respond to wascal on data rescue collaboration on May 27, 2015</t>
  </si>
  <si>
    <t>05/28/2015</t>
  </si>
  <si>
    <t xml:space="preserve">justifications for vigirisk and undp data rescue, draft review of communication strategy </t>
  </si>
  <si>
    <t>revise and resubmit undp report and request for disbursement, review weekly reports and timessheets for gedeon, serges, Joyce</t>
  </si>
  <si>
    <t>tomorrow send temperature forecasts to DG</t>
  </si>
  <si>
    <t>draft statement for policy makers on the projected change on Start and cessation of seasonal rains accross Africa</t>
  </si>
  <si>
    <t>05/29/2015</t>
  </si>
  <si>
    <t>Coordination meenting at 17:30 with all staff except gilles</t>
  </si>
  <si>
    <t>06/01-05/2015</t>
  </si>
  <si>
    <t>very important</t>
  </si>
  <si>
    <t>discuss with Mokoena on his contrat, Njau on is short term contract</t>
  </si>
  <si>
    <t>Nafissa submit the revised kanadadji agreement for signature and transmit to kandadji office</t>
  </si>
  <si>
    <t>pay the invoice for usb internet Orange</t>
  </si>
  <si>
    <t xml:space="preserve">Djibo </t>
  </si>
  <si>
    <t>signature needed by nafissa on the laptops tender dossier by Nafissa</t>
  </si>
  <si>
    <t>Gilles follow request of services for equipments</t>
  </si>
  <si>
    <t xml:space="preserve">Visa card to  </t>
  </si>
  <si>
    <t>fill the template of products needed by ACMAD for the e-station</t>
  </si>
  <si>
    <t>with Gedeon</t>
  </si>
  <si>
    <t>completed the UNDp justification and send to Addis</t>
  </si>
  <si>
    <t>prepare ToRs for short term recruitement of CCA MESA</t>
  </si>
  <si>
    <t>Remind staff on their diplomas and certificates</t>
  </si>
  <si>
    <t>Prepare Tors for remote work of Mokoena</t>
  </si>
  <si>
    <t>Prepare people and introduce MESA sustainability Matrix next Friday a weekly meeting</t>
  </si>
  <si>
    <t>Important</t>
  </si>
  <si>
    <t>finalize justifications for vigirisk 2015 expenses</t>
  </si>
  <si>
    <t>With Zeinabou</t>
  </si>
  <si>
    <t>Preparation of presentation for Agriculture Intelligente face au climat</t>
  </si>
  <si>
    <t>prepare Jan June 2015 report</t>
  </si>
  <si>
    <t xml:space="preserve">Exchange with UNDP for the second disbursment </t>
  </si>
  <si>
    <t>audit of A take over before take off</t>
  </si>
  <si>
    <t>Payment of remaining per diem for daouda LPASF and transfer of funds for MESA partner UNIV Dakar</t>
  </si>
  <si>
    <t>MoUs with Univ Nairobi</t>
  </si>
  <si>
    <t xml:space="preserve">Preparation of documentary with Eric Hanieri for MESA </t>
  </si>
  <si>
    <t xml:space="preserve">next week main activities : gedeon ( complete template for products and send  to marco, work with Joyce to ingest ERA soil moisture in the e-station) serges ( mise a jour de la base de données des acteurs, organisation du mat de com pour le kick off,  finalize la strategir de com, finalization des contenus pour le site web et tranfert à Joyce, assist the MESA comm expert from ADDIS), Joyce will (develop web site, config e-station to ingest JRC data, train serge on update the stakeholder database, fill e-station with ecmwf era soil moisture, euk to be installed, contact songiti for help) , Mokoena ( review service development plan from Njau, finalize the service development plan next week,  discuss with Joyce on data sources, use Drought and seasonal forecast plan to take similar paragraphh), Njau ( service development plan for climate change assessment distributed to thematic expert, embark on user manual with its template -chapter one done, chapter two and 3 next week expevted to finalize by en dof june 2015, ) , </t>
  </si>
  <si>
    <t xml:space="preserve">Coordination meeting </t>
  </si>
  <si>
    <t xml:space="preserve">Serges ( things not done are stakeholder database, and communiction material for kick off, next week joyce sit with serges for about and hour on Monday, ) Pr  Thursday serges work with manfred on  collecting kick off Material,  Tuesday Serges finalize the material for website with Joyce, next week Serges translate communication strategy in french ) </t>
  </si>
  <si>
    <t xml:space="preserve">Andre ( present the sustainability matrix, </t>
  </si>
  <si>
    <t xml:space="preserve">Joyce( Website development, installation of the estation and second network card,   next week : website development, training on the MESA stakeholder with Serges </t>
  </si>
  <si>
    <t>Gedeon ( Siol moisture data ingestion not done , during the week service development progresss with comparision of precipitation and siol moisture anomaly from IRI data library, percent of average. The template for climate products to be made available through the e-station prepared and sent to Marco, put Robet and Massimo in copy of the template, Geden and Joyce work next week on Tuesday on soil moisture ingestion)</t>
  </si>
  <si>
    <t xml:space="preserve">Manfred ( will discuss the user guide with Robert next Wednesday, </t>
  </si>
  <si>
    <t xml:space="preserve">Mokoena ( review principles, mechanism, user support, user guides, consolidation of weekly reports to produce monthly report, </t>
  </si>
  <si>
    <t xml:space="preserve">Gilles ( for next week sort out payment of remaing per diems for participants to Steering committee and partner meeting, personnel recruitment procedure for MESA, Make copies of MoUs with Safia </t>
  </si>
  <si>
    <t>Monitor M. Fochive ISACIP visiting scientist in Dakar</t>
  </si>
  <si>
    <t>arrive in Hamburg, instruct nafissa on the undp vendor template to be filled for second disbursment, contact gilles for budget addendum, procurement of vehiclesin MESA , review doc for impact 2c meeting, prepare first draft presentation for Agriculture intelligence face au climat workshop planned for June 15-18 in Bamako</t>
  </si>
  <si>
    <t xml:space="preserve">discuss disbursement for University of Dakar who submuitted a request </t>
  </si>
  <si>
    <t>attend Impact 2C GA</t>
  </si>
  <si>
    <t>3years</t>
  </si>
  <si>
    <t>06/08-12/2015</t>
  </si>
  <si>
    <t>06/13/2015</t>
  </si>
  <si>
    <t>meet for revue of dissertation report on impact of satellite data in forecasts made with LAM for west africa</t>
  </si>
  <si>
    <t>06/15-16/2015</t>
  </si>
  <si>
    <t>mentor eamac student - Pascal moudi</t>
  </si>
  <si>
    <t>review programme, participants, invitation letters, budget</t>
  </si>
  <si>
    <t>power brownouts  and substantial lack of internet access hamper progress during April-May-June 2015</t>
  </si>
  <si>
    <t>important</t>
  </si>
  <si>
    <t>draft programme kick-off review and submit to Jolly and tseday</t>
  </si>
  <si>
    <t>06/17/2015</t>
  </si>
  <si>
    <t xml:space="preserve">Expenditure justification for Vigirisk project in 2014, collect, review documents </t>
  </si>
  <si>
    <t>06/18/2015</t>
  </si>
  <si>
    <t>prepare material for MESA website, publish vacancies for Climate change short term expert</t>
  </si>
  <si>
    <t>06/15-19/2015</t>
  </si>
  <si>
    <t>meeting for supervision of FACE project expert ion, synoptic patterns , validation of GFS heat wave ( treshold per st</t>
  </si>
  <si>
    <r>
      <t xml:space="preserve">Gedeon test integrated drought service, next week, Joyce will focus on website d velopment and e-station installation next week,  next week Serges will make a request for Service to translate com strategy , </t>
    </r>
    <r>
      <rPr>
        <b/>
        <sz val="11"/>
        <color theme="1"/>
        <rFont val="Calibri"/>
        <family val="2"/>
        <scheme val="minor"/>
      </rPr>
      <t>need urgent review by pM before translation,</t>
    </r>
    <r>
      <rPr>
        <sz val="11"/>
        <color theme="1"/>
        <rFont val="Calibri"/>
        <family val="2"/>
        <scheme val="minor"/>
      </rPr>
      <t xml:space="preserve">  key entry data of stakeholders, collect communication material for kick off, requeste for service, draft front page of the drought service and seasonal forecasts, Gedeon provides the manual for SADC drought Service to Njau , Mokoena will continue develop the product generation procedure manual particularly projection products , he develop the section in the manual on climate change detection product, Njau is develop this week </t>
    </r>
  </si>
  <si>
    <t>Next week Njau continue with training material development</t>
  </si>
  <si>
    <r>
      <t xml:space="preserve">Njau next week should look at MWMO guide , manual, guidelines on drought, he should also visit ucar COMET, Gilles brice Adoukonou Bagan presented on review of two banks accounts for MESA from October 2014 to April 2015, review expenditure table for MESA steering committee ( do you see payments remaining? ), Brice also look at PRAG 2014 and prepared the tender dossier for purchase of 2 vehicles, tender dossier finalized on June 11, 2015 , Vacancies for STE formalized, June 12, start documentation and archiving jexpenditure justifications,  last week of 15 to 19 June 2015 brice worked on financial report since October 2014 until May 2015, some expenditure documents were classified some need to be regularized , inventory of missing justifications and doc to be completed,  Vacancies were published, attended meeting on kick -off , collected information health insurance and other elements of groos salari at UNDP Niamey. Collect banks account slips , upade journal and reconciliation of May 2015, documentation and archive justification documents, visits to collect quotation for uPS office cubicle, printer, Next he will draft budget addendum and template of MESA Asset Register(EU format), follow up suppliers on small items . to buy. June Salary  for June should be followed, reservation for Diasso, signature on account MESA, Gilles will take voucher and MESA personel management responsability, Gilles negociate special conditions on the accounts, </t>
    </r>
    <r>
      <rPr>
        <b/>
        <sz val="11"/>
        <color theme="1"/>
        <rFont val="Calibri"/>
        <family val="2"/>
        <scheme val="minor"/>
      </rPr>
      <t>imprest contract with DHL</t>
    </r>
  </si>
  <si>
    <t>prepare first semester report of CED, April-June mESA progress report, coordination meeting ( complete sustainability matrix, weekly reports (status of procurements, logistics for coming events like ICTP workshop, kick-off, ME workshops, visitors)…., website content development, billet diasso,       serges started training on stakeholder database update, pictures for website given to Joyce, tentative translation of communication strategy in English,    Serges/manfred/gedeon./abani/Gilles and others met on legislator workshop expected in Ghana during the second week of July</t>
  </si>
  <si>
    <t>fill the sustainability matrix, present the indicators for project monitoring to all at coordination meeting, Provide copies of degrees and certificates in cvs</t>
  </si>
  <si>
    <t>Find out collaboration with impact 2C -CSC , need to request loging and pasword for finnacial report certification</t>
  </si>
  <si>
    <t>Very urgent</t>
  </si>
  <si>
    <t>Prepare  MESA April-June  monitoring report, propose a new draft programme to hold the kick-off with MESA forum on Aug 31-Sept 04, 2015</t>
  </si>
  <si>
    <t>Littérature review on UCAR Comet website and provision of reference to Tas on training materials for drought and seasonal forecasts</t>
  </si>
  <si>
    <t>06/22-26/2015</t>
  </si>
  <si>
    <t>Preparation of April-June 2015 quarterly monitoring report will continue. Supervision, monitoring of ACMAD-MESA activities.  Filling sustainability matrix will continue.  Discussions with MESA headquarters on the draft kick-off event programme, participants and invitations. Finalization of communication strategy document</t>
  </si>
  <si>
    <t>06/22/2015</t>
  </si>
  <si>
    <t>Vigirisk justification docs not complete, salarie slips, order for transfert of salaries to staff to be completed,  user manual for drought service SADC provided by Gedeon for use by Njau, SADC user manual send to Njau for use</t>
  </si>
  <si>
    <t xml:space="preserve">discuss at a meeting with Serges and Manfred on comm strategy objectivs and specific objective </t>
  </si>
  <si>
    <t>Review email received until June 22, 2015, impact 2c financial reporting preparation for new password, dissemination  of vacancy for 2 CCA to emailing list in Dakar esp, ama-cameroon, cordex africa</t>
  </si>
  <si>
    <t>CM SAF  Trois (3) instructeurs à savoir les Docteurs Jörg Trentmann, Mark Higgins et Steffen Kothe venus d’Allemagne, ont assuré la formation.</t>
  </si>
  <si>
    <t>Les produits de CM SAF peuvent êtreregroupés en 3groupesà savoir:</t>
  </si>
  <si>
    <r>
      <t>o</t>
    </r>
    <r>
      <rPr>
        <sz val="7"/>
        <color theme="1"/>
        <rFont val="Times New Roman"/>
        <family val="1"/>
      </rPr>
      <t xml:space="preserve">   </t>
    </r>
    <r>
      <rPr>
        <sz val="14"/>
        <color theme="1"/>
        <rFont val="Times New Roman"/>
        <family val="1"/>
      </rPr>
      <t>les données de radiation solaire (rayonnement direct, rayonnement au somment de l’atmosphère, …);</t>
    </r>
  </si>
  <si>
    <r>
      <t>o</t>
    </r>
    <r>
      <rPr>
        <sz val="7"/>
        <color theme="1"/>
        <rFont val="Times New Roman"/>
        <family val="1"/>
      </rPr>
      <t xml:space="preserve">   </t>
    </r>
    <r>
      <rPr>
        <sz val="14"/>
        <color theme="1"/>
        <rFont val="Times New Roman"/>
        <family val="1"/>
      </rPr>
      <t>les données de nuages et aérosols;</t>
    </r>
  </si>
  <si>
    <r>
      <t>o</t>
    </r>
    <r>
      <rPr>
        <sz val="7"/>
        <color theme="1"/>
        <rFont val="Times New Roman"/>
        <family val="1"/>
      </rPr>
      <t xml:space="preserve">   </t>
    </r>
    <r>
      <rPr>
        <sz val="14"/>
        <color theme="1"/>
        <rFont val="Times New Roman"/>
        <family val="1"/>
      </rPr>
      <t>les données de vapeur d’eau (vapeur d’eau, humidité, température, …);</t>
    </r>
  </si>
  <si>
    <t>D’autres données telles que la pluviométrie, l’évaporation et les flux de chaleur latent sont également disponibles à l’échelle globale.</t>
  </si>
  <si>
    <r>
      <t>-</t>
    </r>
    <r>
      <rPr>
        <sz val="7"/>
        <color theme="1"/>
        <rFont val="Times New Roman"/>
        <family val="1"/>
      </rPr>
      <t xml:space="preserve">         </t>
    </r>
    <r>
      <rPr>
        <sz val="14"/>
        <color theme="1"/>
        <rFont val="Times New Roman"/>
        <family val="1"/>
      </rPr>
      <t xml:space="preserve">Les fonctions statistiques de base dans l’outil R ont été utilisées pour générer les produits climatiques avec les données de CM SAF. </t>
    </r>
  </si>
  <si>
    <t>CM SAF data (SIS)</t>
  </si>
  <si>
    <t>Location</t>
  </si>
  <si>
    <t>Abidjan (in the South)</t>
  </si>
  <si>
    <t>Korhogo (in the North)</t>
  </si>
  <si>
    <t>Brightest year</t>
  </si>
  <si>
    <t>Darkest year</t>
  </si>
  <si>
    <t>CM SAF data (CFC)</t>
  </si>
  <si>
    <t>Cloudiest year</t>
  </si>
  <si>
    <t>Clearest year</t>
  </si>
  <si>
    <t>GPCC data (Precipitation)</t>
  </si>
  <si>
    <t>Wettest year</t>
  </si>
  <si>
    <t>Driest year</t>
  </si>
  <si>
    <t>EUMETCAST 8-12 june 2015 training in pretoria, R was used to process SAF Climate data</t>
  </si>
  <si>
    <t>06/22/15</t>
  </si>
  <si>
    <t>review of dissertation report of M. Moudi Pascal , exchange with massimo on the draft agenda, an appointment to call him proposed for june 23 at 09 AM</t>
  </si>
  <si>
    <t>06/23/2015</t>
  </si>
  <si>
    <t>e-letter received as member of ICT-CSIS of GFCS , message sent to join the google group</t>
  </si>
  <si>
    <t>ICT joined through gmail, data rescue, management and climate service presentation preparation for bachir ahmadou for yaounde undp meeting, introduction of hama to data rescue, management and services for WMO acmad collaboration</t>
  </si>
  <si>
    <t>06/24/2015</t>
  </si>
  <si>
    <t>review and suggestion on the table of content for drought training material, littérature review on drought on UCAR COMET,  proposition of the use of WMO 100 on climatological practices for service development plan</t>
  </si>
  <si>
    <t>clarification des responsabilités de  Gilles ( il prépare l'audit de Septembre 2015),  decision sur la signature des marchés de faible montant voir , billet de Joyce non payé, Gilles prend la signature du compte MESA , il prépare et suit tous les dossiers administratifs</t>
  </si>
  <si>
    <t xml:space="preserve">changer gedeon et mettre hubert pour l'atelier mekrou de validation des études sur l'inventare des projets éxécutés., </t>
  </si>
  <si>
    <r>
      <t xml:space="preserve">DG ( faire le point des documents manquants et assurer,  Gilles travaille sur MESA, il peut donner des avis pour le moment, il n'y a pas d'état des factures et impayées,       Gilles pourvoir au poste de natanda et herman.  Après affectation des dossier par le DG cela traîne.   Zeinabou    un seul doc de procédyures,  retard dans les rapports financiers , une semaine après l'atelier pour fournir les états financiers,  cahier de sécurité à remplir et quelques camera sde surveillance, livre d'organisation admin, gestion comptable et financière et ressources humaines), pour écrire un draft du consultant est corrigé par un comité interne, le consultant revise et soumet., deplacer le personnel des postes,       DG a demandé de relire le manuel ISACIP et reviser, retraite à ICRISAT pour 2 jour pour toiletter,  DG demande de faire le cahier de passage. DG- demande de redéfinir les postes,  voir les décisions usr les intérims,                   roles et responsabilité, mode de traçabilité des documents ( règlement financier, manuel de procédures, </t>
    </r>
    <r>
      <rPr>
        <b/>
        <sz val="11"/>
        <color theme="1"/>
        <rFont val="Calibri"/>
        <family val="2"/>
        <scheme val="minor"/>
      </rPr>
      <t>notes d'applications</t>
    </r>
    <r>
      <rPr>
        <sz val="11"/>
        <color theme="1"/>
        <rFont val="Calibri"/>
        <family val="2"/>
        <scheme val="minor"/>
      </rPr>
      <t xml:space="preserve">,                      </t>
    </r>
  </si>
  <si>
    <t>etat des recettes et dépenses hebdommadaires</t>
  </si>
  <si>
    <t>informer le dg de la date du kick-off a Nairobi, et des décisions pour faciliter la passation des marchés, dossier mekrou reunion de validation en Juillet 2015</t>
  </si>
  <si>
    <t xml:space="preserve">Taux de consommation des crédits à améliorer </t>
  </si>
  <si>
    <t>racourcir les délais de consultation, faire une lettre à la banque pour le spécimen de signature, un décision sur le ôle de gilles, definir le profil à recruter au service administratif te financier</t>
  </si>
  <si>
    <t xml:space="preserve">Plan de financement du management de la qualité voir Nafissa avec le </t>
  </si>
  <si>
    <t xml:space="preserve">proposer un amendement pour créer des sous-comités , prendre une note pour mettre en place les sous-comités qui disparaissent a la fin, par type de service une liste de fournisseurs ou prestataires, gilles propose un acte pour reviser la liste,    </t>
  </si>
  <si>
    <t>reunion de management avec le   DG</t>
  </si>
  <si>
    <t>Léon était à Ouaga en fin Janvier pour représenter ACMAD,  une initiative d'évaluation des projets nationaux sur la sécheresse, l'équipe fait actuellement un état des lieux des activités sécheresse dans la sous-région,  échanges avec ACMAD sur les plateformes DRR et la necessité de discuter avec la CEDEAO</t>
  </si>
  <si>
    <t>06/25/2015</t>
  </si>
  <si>
    <t xml:space="preserve">review and complete a table with responses to  Robert Brown 's comments on drought and seasonal forecast service development plan </t>
  </si>
  <si>
    <t>Urgent</t>
  </si>
  <si>
    <t>fill the sustainability matrix by Project manager</t>
  </si>
  <si>
    <t>Visiteurs du projet ProGIS/AO, after review and inputs to the communication strategy and implementation plan PM discussed with TA and Communication Ofiicer to agree on gthe way forward to develop the document using EU manual</t>
  </si>
  <si>
    <t xml:space="preserve">meeting held on June 22-23 , 2015 in Bamako, </t>
  </si>
  <si>
    <t>verbal report by koite on PROGIS meeting held in Bamako, Andre and Koite prepared the presentation during the previous week before koite left,  Andre andre and bachir repared presentation on UNDP ACA project-Data Rescue at ACMAD Jun</t>
  </si>
  <si>
    <t>andre commit to provide next week a timeseries plot on historical sahel rainfal variability and a text analysing it, dos</t>
  </si>
  <si>
    <r>
      <t xml:space="preserve">skype meeting with impact 2C  to discuss update draft policy brief with WP 12  expert ( ACMAD, University of Bonn-valentin, Jafet Anddersoon-institute of , Sandro Calmanti, Franck Van , </t>
    </r>
    <r>
      <rPr>
        <b/>
        <sz val="14"/>
        <color theme="1"/>
        <rFont val="Calibri"/>
        <family val="2"/>
        <scheme val="minor"/>
      </rPr>
      <t>next skype on Wednesday 08 July 2015 at 10H30 European time, sandro will send an email with conclusions of the June 25 2015 skype meeting</t>
    </r>
  </si>
  <si>
    <t>Fill questionnaire for mid term review preparation ( to opertaional skeholders and policy makers</t>
  </si>
  <si>
    <t>Draft programme for the third MESA forum organizing committee meeting received</t>
  </si>
  <si>
    <t>The memeting is on July 29 and 30, 2015 in Nairobi</t>
  </si>
  <si>
    <t>Review and complete the draft response to Robert Brown's comments on D&amp;SF SDP</t>
  </si>
  <si>
    <t>Weeekly coordination meeting</t>
  </si>
  <si>
    <t>06/29/2015</t>
  </si>
  <si>
    <r>
      <t xml:space="preserve">Ms Joyce started. She recalled website development and mesa e-station monitoring as main activities for the past week. EUMETSAT requested tasks and sent, Réalisation: stratégie de comm en correction ,  la liste vigirisk avec 300 noms, les contact emails des départments,  lundi le nombre de personne dans la base sera donnée,  La page de base des bulletins a été amendé avec les factsheets, la page de garde de la newsletter sera présentée, la press realease de praia est sur pc 10,  the draft frontgpages for bulletin and newsletter. Color codes for logos should be given.    Matériel de communication à collecter, le stand à voir avec hailu, la banderole est disponible il faut un stand qui peut contenir la banderoles, les tee skirt ( 200), Clé usb (300), pins (700), parapluies ( 400), demande service pour support kakemonos, fair un kakemonos avec les policies brief du steering committee et les projections precipitations, faire un kakemonos sur la minigites ( dédéon , Bachir et Serges)  incription a la cop 21,  Serges suit avec Safia et faire les réservations d'hôtel,      Gédon les activités prévues : contacter Fabio, travailler avec Fabio et les autres sur les produits intégrés de suivi de la sécheresse:             Réalisations:   template du bulletin sécheresse ( Drought Watch bulletin), percentile script done  with support of IRI on IRI DL, response to robert on SDP for DSF done and to be submitted to robert next week,  weekly report consolidated      Gilles:  realisations  mise à jour du dossier d'achat des véhicules, contact avec cotonou ESET NOD peu arriver dans 72 heures, comments on contract of KMC audit firm from Nafissa, exchange with Mercure on querty laptop for Joyce, finalize purchase order for cubicle, printer, UPS, Diassi ticket with wahegur, meeting with DG on admini and finance of MESA Gilles has signature on MESA ACCOUNTs, applications for gIS collected and filtered with a short list for the committee early next week; Gilles met the account manager at BOA and attaended ACMAd management meeting;   Activities next week:  fill assesst registers, update ACMAD list of suppliers, the suppliers will then be filtered by thematic area or nature of service,  Djibo sortira la liste actuelle , le DG signe l'ancienne liste et une lettre demandant au fournissuer de donner leur contacts pour figurer dans la liste des fournisseurs ACMAD  instructions. </t>
    </r>
    <r>
      <rPr>
        <b/>
        <sz val="11"/>
        <color theme="1"/>
        <rFont val="Calibri"/>
        <family val="2"/>
        <scheme val="minor"/>
      </rPr>
      <t>Data seen on pc1</t>
    </r>
    <r>
      <rPr>
        <sz val="11"/>
        <color theme="1"/>
        <rFont val="Calibri"/>
        <family val="2"/>
        <scheme val="minor"/>
      </rPr>
      <t xml:space="preserve"> but pc2 is not ingesting and processing the data.   Issues with TAT ( bad training on e-station, and postponment of framework meeting...). website development. List of partners and url as well as calendar.   Manfred Presented content of the website uploaded with policy briefs, products, media video,, temperature anomaly for May 2015, state of 2013 climate in Africa.                                                                                                                                  Mokoena work on procedure manual for product development. Procedure for data acquisition written, screen shots on how to get data from website. Internet connectivity has created some challenges.  Next week, will finalize the product generation procedure manual.       Njau Leonard following PM , njau visited the UCAR COMET website,   discussions on drivers for west and southern Africa,   ( focal points should come more from meteorological services they will be exposed to become trainer, Njau will finalized the training module next week.     Serges  prévu: demande de service pour traduire la stratégie de comm, mettre a jour la base données, matériel de visibilité  </t>
    </r>
  </si>
  <si>
    <t>prepare mid term review mission :  fill the contact details template and send to evaluation team, discuss with dg on the concept of cop side event, collect documents for preparation of the concept, Briefing for LRF JAS and ASO 2015, training of OJT trainees</t>
  </si>
  <si>
    <t>Need to respond on PRESANORD-MEDCOF, CONTACT UNDP FOLKS</t>
  </si>
  <si>
    <t>06/30/2015</t>
  </si>
  <si>
    <t>prepare Mid term review mission, evaluation of applications for GIS STE, review Njau weekly reports and timesheets, remind joyce, mokoena about reports&amp;timesheets for acmad support staff (Ali, Diasso, Inoussa,…), review CCA service development plan, revise figures in chap 8 of forecaster hanbook(draft of chapter 8 is in RCC2014/trainnig directory and should be on RCC website)</t>
  </si>
  <si>
    <t xml:space="preserve">disuccss with Hama , DG, mariama on wacadare and need for  data to update wacadare, </t>
  </si>
  <si>
    <t>WMO to write to sub-regional office and conact countries to send data to ACMAD (HAMA will talk to WMO</t>
  </si>
  <si>
    <t xml:space="preserve">Prepare concept note for cop paris side event, make weekly briefing withe Koite, prepare RCC CBS documents for partners, </t>
  </si>
  <si>
    <t>work with evaluation mission</t>
  </si>
  <si>
    <t>Contact UNDP for letter of invitation and date of visit to ACMAD, send email toexcellent</t>
  </si>
  <si>
    <t>review concept of cop 21 side event</t>
  </si>
  <si>
    <r>
      <t xml:space="preserve">participants: - Alahli, Manfred, Ben Lamptey, Serges, Joyce, Gilles,  introduction by Ben Lamptey, </t>
    </r>
    <r>
      <rPr>
        <b/>
        <sz val="11"/>
        <color theme="1"/>
        <rFont val="Calibri"/>
        <family val="2"/>
        <scheme val="minor"/>
      </rPr>
      <t>introduction to the questionnaire and swot analysis, strengths, weaknesses, opportunities and threats</t>
    </r>
    <r>
      <rPr>
        <sz val="11"/>
        <color theme="1"/>
        <rFont val="Calibri"/>
        <family val="2"/>
        <scheme val="minor"/>
      </rPr>
      <t xml:space="preserve"> </t>
    </r>
  </si>
  <si>
    <t>Preparation for contribution to MESA headqueter's newsletter, recruitment meeting for 2 CCA experts</t>
  </si>
  <si>
    <r>
      <t xml:space="preserve">Mme Joyce:  website development and e-station installation were main activities expected for week 42 that is the first week of july, attend midterm review ,  check e-station and data was coming into PC1  not PC2,, PC1 pakage was reinstalled.  Learning on youtube how to create video on Website. Serges provides a video and Me Joyce build a video.   For this week waiting for JRC to react on the ftp problem and prepare a video based on material to be provided by Serges.   Serges activités prévus ( suivi de l'inscription a la COP 21,strategie de comm, mise à jour de la bese des acteurs, draft page de garde bulletin et newsletter. Réalisation  ( revue des activités  avec participation aux rencontres tel que la COP, Reunion préparatoire du groupe des négociateurs,  Réunion du WGDRR, participations aux rcofs pour échanger sur les prévisions , préparer et diffuser par vidéo, messages,  tweet, les informations, inscriptions à la COP 21, préparation de la mid term revue avec préparation de la salle et les couleurs avec les kakemonos, photos sur facebook, création du compte youtube acmad mesa pour diffuser les vidéos, necessiter de disposer d'un logiciel de montage des vidéos, montage de 2 à 3 minutes vidéo youtube à environ 50 000f. )  activities of this week ( provide final draft of communication strategy, create tweeter account for COP 21 to have facebook, youtube and twiiter, </t>
    </r>
    <r>
      <rPr>
        <b/>
        <sz val="11"/>
        <color theme="1"/>
        <rFont val="Calibri"/>
        <family val="2"/>
        <scheme val="minor"/>
      </rPr>
      <t>serges should annexx the procedures for creation of account on his weekly report</t>
    </r>
    <r>
      <rPr>
        <sz val="11"/>
        <color theme="1"/>
        <rFont val="Calibri"/>
        <family val="2"/>
        <scheme val="minor"/>
      </rPr>
      <t>,    finalize page de garde of newletter and bulletin</t>
    </r>
  </si>
  <si>
    <t xml:space="preserve">Gilles planned activities for week 42 ( budget addendum but other priorities came out ( recruitement for GIS finilzation,  ….)     Addendum postponed this week, journal banque de juin 2015,    </t>
  </si>
  <si>
    <t>discuss kick off preparation</t>
  </si>
  <si>
    <t xml:space="preserve">Communication the day of kick off and after , serges should provide inputs,  invitation of ACMAD key participants seek for arrangements for room at  hôtels in Nairobi, the first day communication with kick off speaec, coffee break + room reservation +interpretation for the parralell session,  panel discussion participants acmad participant to this like ogallo, icpac director, AfDB, ACPC,  a media briefing after the panel discussion sumarizing the achievements during the week, use steering committee policy brief+ climate change policy brief,  a room is needed+coffe break Serge express the needs </t>
  </si>
  <si>
    <t>Vernon, Brigitta, Robert Brown, Mamadou Niang, Juliet ICPAC, Olivier Thamba CICOS, Souley Mamane discussion, Andre Kamga, Fox, manfred, Diaby, massimo, MOI</t>
  </si>
  <si>
    <t>Stfan fox incharge of MESA and infrastructure at EU delgation to AU, he thanked for the meeting, last committment with made and all the tools are available, all the tools to deliver are available up to mid September 2017, ready to see GMES-Africa which will be based on MESA results, he thanks for organizing the meeting, hope for fruitful discussion, presentation of the programme bu MESA ME expert,  review interim and quaterly reports prepared by RICs, Reporting on mESA service development, use this meeting to discuss midterm review findings and use the outcome to review indicators, show analysis of all sustainability matrices,</t>
  </si>
  <si>
    <t xml:space="preserve">Massimo recall the first ME workshopon Nov 26-28, 2014  to set up a ME system with consensus with RIC/CIC, 2 quaterly report made and some interim report available on drop box,  </t>
  </si>
  <si>
    <t xml:space="preserve">objectives of this second workshop given, ME traps include top-down approach, unclear indicators, unadequate accountability, lack of effective monitoring, monitoring only activities not impacts, not communicating findings, </t>
  </si>
  <si>
    <t>Manfred presentation of EU guide for project management, LFA of FA and LFA of Human Dynamics, mid term review wil help revise the logframe,  addendum should be approved by contracting authority, need to harmonize other log frames</t>
  </si>
  <si>
    <t>Need expenditure of 70% to request new payment</t>
  </si>
  <si>
    <t>Need grant, implementation plan and morsonitoring plan how to collect and analyse indicat</t>
  </si>
  <si>
    <t>day1 workshop 2nd on monitoring and evaluation</t>
  </si>
  <si>
    <r>
      <t xml:space="preserve">Rpbert brown presented service development and operation status, service development quidelines, 18 service catalogues,   </t>
    </r>
    <r>
      <rPr>
        <b/>
        <sz val="11"/>
        <color theme="1"/>
        <rFont val="Calibri"/>
        <family val="2"/>
        <scheme val="minor"/>
      </rPr>
      <t xml:space="preserve">ACMAD Climate change assessment not submitted priority for next two weeks,  publish plans konawing you can update, </t>
    </r>
    <r>
      <rPr>
        <sz val="11"/>
        <color theme="1"/>
        <rFont val="Calibri"/>
        <family val="2"/>
        <scheme val="minor"/>
      </rPr>
      <t xml:space="preserve"> updates with new data, tools and outputs of needs assessment</t>
    </r>
  </si>
  <si>
    <t>urgent response to request for seasonal forecast training of Comores</t>
  </si>
  <si>
    <t>prepare CCDA 7 for next october 2015</t>
  </si>
  <si>
    <t>request for accreditation by NGO ALTARA</t>
  </si>
  <si>
    <t xml:space="preserve">My name is Olga Andreeva and I represent the NGO "ALLATRA" that deals with scientific research in climate change.  This year we took part in the WTO Economc Forum in Kaliningrad, Russia where we presented the Report on climate change of our scientists, based on septonic activities that takes place on Earth.
           Unfortunately, as we were busy with preparation for the Forum and organising various workshops in different countries and mass media communications after the official release of our Report,  we missed the deadline of application to acquire the Observer Status in the coming COP meeting in Paris in December this year. We discussed this issue with the Secretariat of the UNFCC and they suggested to apply to the already accredited NGOs and IGOs for the coming event to ask to share their accreditation.  </t>
  </si>
  <si>
    <t xml:space="preserve">Dear Mr. Kamga, </t>
  </si>
  <si>
    <t>  </t>
  </si>
  <si>
    <t xml:space="preserve">On behalf of ClimDev-Africa, the African Climate Policy Centre (ACPC) will hold the Fifth Conference on Climate Change and Development in Africa (CCDA-V) in Victoria Falls, Zimbabwe from 28-30 October, 2015. The theme of this year’s conference is: "Africa, Sustainable Development and Climate Change: prospects of Paris and beyond". </t>
  </si>
  <si>
    <t xml:space="preserve">Attached is a document outlining the CCDA-V call for abstracts. Please note that the deadline for submissions is 14 Aug 2015. The link for submiting abstracts is http://www.climdev-africa.org/ccda5/abstract_submission. </t>
  </si>
  <si>
    <t>need to follow the g</t>
  </si>
  <si>
    <t>comment by stefan fox</t>
  </si>
  <si>
    <t>Need to follow the grant and its annexxes for reporting, consider service operationalization, report on all activities, a new template for quarterly report will be given</t>
  </si>
  <si>
    <t>Need to review grant logframe and implementation logframe, rports, reporting template of monitoring, support on M&amp;E plan template and indicator database, include baseline data on indicators, status and target</t>
  </si>
  <si>
    <t>A request for addendum to the Contracting authority for the grant and its annexes is urgent</t>
  </si>
  <si>
    <t>Massimo present  a quetionaire on services tp be filled by the RICs, questions were presented for NFP and RICs, discussions on the draft questionnaire, in ACMAD case it should be modified with Abraham and ACMAD, need for TAT to follow up with skype, use questionaire online to be provided by TAT</t>
  </si>
  <si>
    <t>discuss with Gedeon for training at RCOFs,    An-ynaya Bintie Abdourazakou
Directrice de la Météorologie
Représentante permanente des Comores auprès de l'OMM
Agence National De l'Aviation Civile et de la Météorologie(ANACM)
Mob:  (+269)3297210(+269) 3297210
Tel:      (+269) 7738003
Te/Fax:(+269) 7730948
Mail:masoibrah1@yahoo.fr
Call
Send SMS
Add to Skype</t>
  </si>
  <si>
    <t>Recommendation&amp;conclusions of 2nd M&amp;E workshop</t>
  </si>
  <si>
    <t>07/13/2015</t>
  </si>
  <si>
    <t>coordination meeting for week of July 06-10</t>
  </si>
  <si>
    <t xml:space="preserve">LF follow EU PCM, Each RIC revise LF and be done before mid September, Develop/improve M&amp;E database, revise quarterly report template,  18 service development plans to be published after finalization by the MESA forum time about August 21, 2015,  TAT provide guidelines for preparing M&amp;E plan, RICs/CIC send draft interim report to ME officer for informal feedback before submission to AUC with copy to EU Del, TATquired M&amp;E information at staff, management and top management level can assist in revising Grant Log frame, Harmonize survey tools at national level,  the questionaire should go to FPs with August 19 as deadline, support by TAT with guidelines on M&amp;E information for staff, management and top management levels, Peer review will be discussed and finalized at the next TEM tentatively in November  </t>
  </si>
  <si>
    <t>preparation of the AWGDRR meeting in Yaoundé</t>
  </si>
  <si>
    <t>07/13-17/2015</t>
  </si>
  <si>
    <t>Meeting with ISSA Lele on the work on finland support for RCC and GFCS at ACMAD</t>
  </si>
  <si>
    <t>provide inputs, figures for Chapter 8 of AMMA forecaster handbook, visit of Hama , he was introduced to CED project particulary WACADARE, UNDP data rescue, Climsoft operations and training</t>
  </si>
  <si>
    <t>discuss with Massimo, preparation and submission to him of two vacancies notices for a STE on CC and STE on weportal development</t>
  </si>
  <si>
    <t>coordination meeting on MESA with Gilles on budget addendum, his role as ACMAD/SAF, Prepartory meeting for kick-OFF, preparartion of a policy brief based on CCA product on onset and cessation of precipitation seasons in Africa</t>
  </si>
  <si>
    <t>Start preparation of AMJ 2015 quarterly report</t>
  </si>
  <si>
    <t>use JFM quartely report as a reference</t>
  </si>
  <si>
    <t>collect some meningitis vigilance maps for 2015, AMJ , MAM 2015 preip in percent of average</t>
  </si>
  <si>
    <t>Take the presentation for the CC and sustainable agriculture workshop in Bamako as input to side event at COP 21</t>
  </si>
  <si>
    <t>Very important</t>
  </si>
  <si>
    <t>Meeting on bulletins for CED and RCC</t>
  </si>
  <si>
    <t xml:space="preserve">Gedeon for climat health,  Dekadal bulletin ( Bachir Hamadou in english, Hubert in French, dowload and generate maps), Monthly Bulletin ( Bachir and Hubert published betwen 15 till 17th of the following month), Long Range forecast (Hubert start on 20 and end on 30 of the month) , meningitis bulletin (Bachir hamadou), </t>
  </si>
  <si>
    <t>agenda items ( recall main activities planned for the week in last week's report, main achievements for the target week,  activities,milestones, outputs and deliverables generated, status of implementation of CSC meeting recommendations and decisions, vacancy notices for driver and communication support officer...)</t>
  </si>
  <si>
    <t>Gilles plannned to prepare june 2015 journal for MESA and draft addendum for the budget.  On July 06 an 07 gilles Drafted minutes of STE recruitement committee, finalized payments of pending invoices, continue addendum preparation, collect June bank account slip, Meeting with mercure regarding joyce laptop, addendum first draft finalized, write notification letters to GIS, CCA positions, Bank journal for June 2015 for CFA and EUro account, and statement of bank reconciliation,  For this week it is planned to prepare budget and invitation letters for kick off, publish vacancy notive for driver and communication support officer, prepare booking for the rooms for 15 participants Three categories for invitation ( those supported by ACMAD, officials expected, officials to be expected in the panel discussions, partners will feet in partner budget line</t>
  </si>
  <si>
    <t>Andre send a kick off programme to Dr Atank before the 3rd meeting</t>
  </si>
  <si>
    <t>Ask Simona to help use QGIS and generate maps on the e-station, Manfred show what is an e-forum</t>
  </si>
  <si>
    <t xml:space="preserve">Njau ( achievements draft user manual  Njau should use template of MESA SADC/BDMS,     This week njaparing user manual with SADC/BDMS templateu continue.   Joyce website development and e-station installation-  achievements ( attended mid-term review, data coming to the reception stations, template design for equipement management,  New laptop with mercure not booting,  plan for this week: website development , press releases to put on the website given to Joyce,  need to by premium version of santoo/webpresss or write a code for table insertion, for the e-forum , work with Mariama to update the RCC website, Joyce get the video from Gedeon, press release from Gedeon also.                                                                  </t>
  </si>
  <si>
    <t>Serges finaliser la stratégie de communication, créer un compte twitter  le compte twitter est @ACMADMESA et mot de passe: mesa2014 to be connected  to the website and database this week ( Serges and Joyce)  Serge created an acmadmesagmail account to be linked to experts emails by Joyce) ,  Exploitation de la base de données maitrisées , la stratégie et le plan de communication en cours de revision   This week 100 contacts disponible dans la base, 50 contacts supplémentaires attendus dans la semaine, reserver la alle pour la rencontre des partenaires au kick off, produire une video sur la prévision saisonnière avec Gedeon et alphosine, completer le document de strategie et p^lan de mise en oeuvre</t>
  </si>
  <si>
    <t>07/14/2015</t>
  </si>
  <si>
    <t xml:space="preserve">review ToRs for CCA and webportal NKE with new template and send to Massimo, </t>
  </si>
  <si>
    <t>MESA forrum preparation meeting July 30 to 31 in Nairobi</t>
  </si>
  <si>
    <t>prepare with gilles to make reservation for 15 more rooms and a meeting room for 15 people on Day 2 for ACMAD parallel session, discuss sucess stories to present thhere , look at programme of the preparation meeting</t>
  </si>
  <si>
    <t>AWGDRR 21-23 July Yaounde</t>
  </si>
  <si>
    <t>07/16/2015</t>
  </si>
  <si>
    <t>meet with Issa Lele on GFCS</t>
  </si>
  <si>
    <t xml:space="preserve">presentation of rcc processs, send world bank consultant's address to issa lele,  carte visa, </t>
  </si>
  <si>
    <t xml:space="preserve">mardi ouverture des offre véhicules, </t>
  </si>
  <si>
    <t>07/17/2015</t>
  </si>
  <si>
    <t>Recall DG to confirm participation to MESA Forum (Urgent)</t>
  </si>
  <si>
    <t>Following the successful "WMO Workshop on Operational Long-range Forecasting: GPCs and RCCs, in support of NMHSs and RCOFs", held in Brasilia, Brazil, in November 2013, it has been proposed to organize a "Workshop on Operational Climate Prediction" at the Indian Institute of Tropical Meteorology, in Pune, India, from 9 to 11 November 2015, to communicate new developments in seasonal forecasting, share operational experience and discuss new ideas for collaboration between Global Producing Centres of Long-Range Forecasts (GPCLRFs), Regional Climate Centres (RCCs), Regional Climate Outlook Forums (RCOFs), National Meteorological and Hydrological Services (NMHSs) and the research community</t>
  </si>
  <si>
    <t>9-11 Nov workshop on operational prediction in India</t>
  </si>
  <si>
    <t>07/20/2015</t>
  </si>
  <si>
    <t>review GMES&amp;Africa Services</t>
  </si>
  <si>
    <t>D:\plan&amp;budget2014\MESA2014\MESAoperatingplanningandreporting\mesastaffreports\andre\MESAPSC2015\attachments_2015_04_27.zip\</t>
  </si>
  <si>
    <t>lettre CEA pour participation au seminaire  sur l'intégration des changements climatiques dans les politiques agricoles en Afrique Centrale</t>
  </si>
  <si>
    <t>Gedeon proposé ce 18 juillet 2015 pour participer , il suit la préparation de l'événement</t>
  </si>
  <si>
    <t>07/21_23/2015</t>
  </si>
  <si>
    <t>attend the AWGDRR meetin in Yaounde</t>
  </si>
  <si>
    <t xml:space="preserve">Aim of the meeting: Follow up the Sedai Framework and agree on a set of actions and politicl commitments to ensure effective implementation of the frameworkin Africa.    Also the meeting will result in a roadmap for revision of the programme of Action for implementation of the Africa Regional Strategy for DRR in line with the new global framework.  </t>
  </si>
  <si>
    <t xml:space="preserve">Meeting held for Jluy 21_23 at Palis des congrès in yaoundé_cameroun, after opening ceremony with remarks of AU, ECCAS and speech of the Minister Delegate of Cameroon, the objectives of meeting was presented by UNISDR. The agenda was discussed and adopted. The African Union Commission presented and update on progress for implementation of action points from the 6th  AWG, a summary presentation on the Sendaî framework was made by UNISDR. Each REC provided an update on DRR progress in its region.  A panel discussion was held on working modalities for implementing EC-ACP Programme  with coordination at continental level by AUC, at Regional level by WB and RECs, strengthening RCCs by AfDB,                                                            Working groups were created around the 4 priorities of the sendai framework. Each working group discussed and prepared a plan of action including timeline at continental, regional, national and local levels associated to the relevant pririty are of actions. </t>
  </si>
  <si>
    <t>07/24_25/2015</t>
  </si>
  <si>
    <t>final review of climate change assessment service development plan version 1</t>
  </si>
  <si>
    <t>07/28_31/2015</t>
  </si>
  <si>
    <t xml:space="preserve">MESA forum program finalized with speakers, ACMAD/MESA kick off programme finalized, Draft speech for commissionner for the opening ceremony,  procurement committee meetings on MESA cars, </t>
  </si>
  <si>
    <t>review of disso ISACIP report on projections,  resubmit Kandadji tender following amendement on equipment and software, attend the 3rc MESA forum preparatory meeting 30_31 July in Nairobi,  start revokation and addition of Financial signatory on ECCAS to sign ACMAD impact 2C financial statementperiod 2 and Period 3, review of CVs and final agreement with Commores to send 2 on the jog trainees on seasonal forecast</t>
  </si>
  <si>
    <t>08/1_2/2015</t>
  </si>
  <si>
    <t>Review of the projections part of Diasso's report, start preparation of April-June MESA monitoring report</t>
  </si>
  <si>
    <t>review budget addendum, review list of kick off participants please use Tseday list for forum for emails adresses</t>
  </si>
  <si>
    <t>Very urgent quarterly report for April to June 2015</t>
  </si>
  <si>
    <t>very urgent tomorrow august 04, 2015</t>
  </si>
  <si>
    <t>Meet with Joyce for supervision , see should prepare a template on the operational status of MESA station with reference documents from EUMSAT and JRC</t>
  </si>
  <si>
    <t xml:space="preserve">prepare a budget for on the job training at ACMAD for Comores </t>
  </si>
  <si>
    <t>11 Million dollar fund, customized forecasts at commune or department level in Niger, what ACMAD think about this</t>
  </si>
  <si>
    <r>
      <t xml:space="preserve">On behalf of ClimDev-Africa, the African Climate Policy Centre (ACPC) will hold the Fifth Conference on Climate Change and Development in Africa (CCDA-V) in Victoria Falls, Zimbabwe from 28-30 October, 2015. The theme of this year’s conference is: "Africa, Sustainable Development and Climate Change: prospects of Paris and beyond".
Attached is a document outlining the CCDA-V call for abstracts. Please note that </t>
    </r>
    <r>
      <rPr>
        <b/>
        <sz val="11"/>
        <color rgb="FFFF0000"/>
        <rFont val="Calibri"/>
        <family val="2"/>
        <scheme val="minor"/>
      </rPr>
      <t>the deadline for submissions is 14 Aug 2015</t>
    </r>
    <r>
      <rPr>
        <sz val="11"/>
        <color rgb="FFFF0000"/>
        <rFont val="Calibri"/>
        <family val="2"/>
        <scheme val="minor"/>
      </rPr>
      <t>. The link for submiting abstracts is http://www.climdev-africa.org/ccda5/abstract_submission.
Further information on CCDA-V is available on the conference website at http://www.climdev-africa.org/ccda5. Feel free to forward this email to others who may have a contribution to make to the CCDA-V conference.</t>
    </r>
  </si>
  <si>
    <t>06/O8/2015</t>
  </si>
  <si>
    <t>Monitoring &amp;evaluation report submitted to Abraham, see later with Gilles for expenditure report and Manfred for indicator graph</t>
  </si>
  <si>
    <t>draft letter for invitation of SACOM members and ACMAD Borad chair for SACOM meeting and kick off event</t>
  </si>
  <si>
    <t>supervise Joyce on monitoring e-station and the GIS expert on the use of QGIS</t>
  </si>
  <si>
    <t>continue preparation ofthe April-June Monitoring/evaluation report for MESA,  draft speech of DG for the kick-off on Sept 01,2015, prepare list of participants to kick-off</t>
  </si>
  <si>
    <r>
      <t xml:space="preserve">meeting on climate smart agriculture in Niger(information to farmers in agromet, market, agriculture extension section),  Customized , </t>
    </r>
    <r>
      <rPr>
        <b/>
        <sz val="11"/>
        <color theme="1"/>
        <rFont val="Calibri"/>
        <family val="2"/>
        <scheme val="minor"/>
      </rPr>
      <t xml:space="preserve">Prepare report (technical with Bachir and financial with Zeinabou for UNDP data rescue project </t>
    </r>
  </si>
  <si>
    <t>coordination meeting</t>
  </si>
  <si>
    <t xml:space="preserve">agenda items ( weekly reports and timesheets, preparation of kick-off meeting, preperation of COP 21,   …)  </t>
  </si>
  <si>
    <t>read and review the financing agreement for mESA and ACMAD Grant agrement, logframe review  with result area 6 on project mangement and related outputs and indicators</t>
  </si>
  <si>
    <t>to see with manfred</t>
  </si>
  <si>
    <t>Toworrow aug 10, look at Manfred itinerary and DG itinerary for MESA forum an Kick off, finalize the list og Kick Off participants and send to tseday</t>
  </si>
  <si>
    <r>
      <t xml:space="preserve">Weekly reports cover w43,44, 45, 46, 47: Joyce:  major activities planned in w42 or week 43 are:  website development, MESA e-station monitoring : achievements in w43 are:  PC1 installed but installation report to be made,  </t>
    </r>
    <r>
      <rPr>
        <b/>
        <sz val="11"/>
        <color theme="1"/>
        <rFont val="Calibri"/>
        <family val="2"/>
        <scheme val="minor"/>
      </rPr>
      <t>Joyce to make the installation report</t>
    </r>
    <r>
      <rPr>
        <sz val="11"/>
        <color theme="1"/>
        <rFont val="Calibri"/>
        <family val="2"/>
        <scheme val="minor"/>
      </rPr>
      <t xml:space="preserve">,  e-station reconfigured withactivation of Samba instead of ftp;  Sucessfull installation of PC1 and configuration of e-station materialized .  Marco sent product list for e-station to help monitor receiption. </t>
    </r>
    <r>
      <rPr>
        <b/>
        <sz val="11"/>
        <color theme="1"/>
        <rFont val="Calibri"/>
        <family val="2"/>
        <scheme val="minor"/>
      </rPr>
      <t xml:space="preserve">Joyce to submit the list higlithing the unavailable product to Marco.                                                                                                                                                          No response yet.   on website development:    All staff should submit their phots, Serges should take their photos and submit to joyce on August 10, 2015,  Joyce work with Gedeon and Serges on the website update to generate an update table.  Size of mictires ( 150*150).  infrastructure needs: network hardrive for backup/restore of the website Joyce have not done it.  Gilles and Joyce to address laptops problems.  PM discussed problems with laptops bought for Joyce which have problems.     Joyce W44 : monitoring the stations and some datasets available not all - HP printer configuration for use in MESA office. Climsoft under installation.  Website achievement: a video for seasonal was updated.  Expected activities for W45: monirtoring e-station and fill operational status report, training by Mariama on update website:     Achievements by KJoyce on W45:  bitdefender, firefox, notepad +++, acrobat reader, teamviewer and skype on 3 laptops, climsoft installed by joyce on her laptop no training with Mariama  ; main activities for W46 by joyce: e-station monitoring, climsoft configuration : achievements for W46 by Joyce: latest climsoft V3.2.1 installed; upload of data precip, tmin, tmax from 1970 to 2014 started. Staaf pictures uploaded on the website. Activities w47: wabsite development and climsoft configuration continue; Achievements w47: upload climsoft completed. 2014 t 2015 data downloaded from NOAA and to be miograted to the database.  activities for W4_:  script to unzip noaa data and ingest /import into climsoft, dvelop stakeholder database manual with Serges.                                 </t>
    </r>
  </si>
  <si>
    <r>
      <t xml:space="preserve">Serges:  planned ativities made in w43 for w44: update stakeholder database, produce a presass video,  achievements: video presentation tried, 68 new stakeholders uploaded a total of 168 stakeholders are in the database. Planned activities in W44 for w45: update database continue, produce video and communication of forum and kick-off with Hailu  achievements of W45: programme of forum submitted by Hailu- Serges communication programme submitted to Hailu. Announcement and press release on the kick -off to be sent to Hailu on Aug 10-14 period. The 68 new contacts were uploaded during W45 also because of internet constraints. </t>
    </r>
    <r>
      <rPr>
        <b/>
        <sz val="11"/>
        <color theme="1"/>
        <rFont val="Calibri"/>
        <family val="2"/>
        <scheme val="minor"/>
      </rPr>
      <t xml:space="preserve"> PM to send the forum program to Serges and Gilles (urgent).  planned activities for week 46 made on w45: update stakeholder database, presass video production, request for service and proforma on 3AMCOMET  video and 1 Presass video mounting, Achievements:  the above 68 contacts were completed on W46. Presass and 3 AMCOMET request of service made as well as request for proforma invoices, PRESASS video produced at the met service.   Planned activities for W47: draft anouncement for kick -off event, video of president issouffou, interview herders, communicate with koite on malian experience, draft newsletter, complete the participants list for kick off.  Achievements for W47:  PRESASS video produced ( 10 minutes). 30 new stakeholders added making a total of 198 contacts. Two articles for the ACMAD-MESA Newletter . Newsletter content drafted.  Herders contact found with Bachir Hamadou. ( Serges should find GTP bulletins for Mali and Niger from June to July 2015 to get information on transumance in 2015).</t>
    </r>
    <r>
      <rPr>
        <sz val="11"/>
        <color theme="1"/>
        <rFont val="Calibri"/>
        <family val="2"/>
        <scheme val="minor"/>
      </rPr>
      <t xml:space="preserve">     Planned activities for W48: 50 new stakeholders for update, mounting video suces stiries from AMCOMET 3 and Presass, finalize kick-off announcement and newsletter, interviewer the expert producing pastoralist section of GTP bulletin, search video of president from identified contact, 4 roll up banners for kick off). </t>
    </r>
  </si>
  <si>
    <t xml:space="preserve">Gedeon:  was vacation from Jun 29 to July 10, 2015 ( w42 and w43).  Resumed on w44. In W41 it was planned to revise the service development plan for drought&amp;seasonal forecasts on w44.  achievements of w44:  service development plan reviewed and responses to Robert's comments in a table and put in annex to the report.  planned activities for w45: preparation of communication materials and assistance to the communication officers with summaries and sentences, servoce development revision continue. Achievements for w45:  maps and text produced for the PRESASS video in french and English. activities planned for W46:  Assistance of the communication team for production of video with sentences to be repeated. Achievements for w46: assistance for video production provided. Comunication experts coached with repetition of sentenses. Planned activities for w47: finalization of video, preparation of e-forum concept note draft; Achievements of W47: video production finalized and initial draft concept note available;  planned activities for W48: finalization of concept note e-forum and submission to partners, preparation of service definition and specification report, , production of maps June, and AMJ 2015, JAS 2015 continental seasonal forecasts maps, Policy brief map for hazards August November 2015, Scenarios of start and cessation of precipitation seasons accross Africa. submission of to joyce for the website  </t>
  </si>
  <si>
    <t xml:space="preserve">Gilles:  planned activities for w44: vacancy notice  for driver and communication support officer  ( Gilles to revise and relanch the communication support officer vancancy),  Achievements for w44:  driver position shortlisted, draft addendum to budget made, tender notice send to potential suppliers to extend dates for vehicles.  archives of documents on staff recruitment dossier, contracts and MoUs with partners planned activiries on W45:   open and prevaluation of vehicle tenders, o kick off, discussions on participants list to kick-off, invitation letters for kick off, preparation of procurrement committee: invitations, check list of documents required for each tender, administrative/technical evaluation grids, opening of vehicle tender and reporting, meeting with DG on admin/finance and recommendations of audit, salary payments preparation, vacancy for recruitement of two accounts for ACMAD-Kandaji and ISCAIP, finalize addendum review and submisson to PM,   activities planned for w46: continue budget and booking for kick ooff, experts contracts preparation, notification letter for successful tenderer: Achievements of w46: Meeting with DG on ACMAD audit recommendations, 12 invitation letters for kick off signed and sent. Bank journal for july 2015, flight reservation. Draft contract for vehicle sucessful  tenderer. Left for on 31 July 2015 for vacation of one week( week 47 was vacation week).  activities planned for w48: preparation of kick off: budget, bookings, contract preparation for SIG, CCA experts,sending notification letters for tenderers for vehicule. </t>
  </si>
  <si>
    <t>Njau:  report on May-June 2015( contract:  user manual guide for climate change assessment ( following SADC /BDMS template), user manual on drought and seasonal forecasts drafted, training module drafted for drought and seasonal forecasts     report on the new contract starting in August 2015: achievement: start draft manual for climate change assessment</t>
  </si>
  <si>
    <t>read MESA Fianancing agreement to prepare budget addendum</t>
  </si>
  <si>
    <t>message from COP secretariat on nomination and confirmation of representatives/participants</t>
  </si>
  <si>
    <t>http://unfccc.int/files/documentation/submissions_from_observers/application/pdf/information_note_deadline_for_nominations_and_confirmations_in_the_ors.pdf</t>
  </si>
  <si>
    <t>Kick-off budeget and list of participants preparation to tseday</t>
  </si>
  <si>
    <t>Prepare dg speech to kick off and revision, update kick off programme and participants</t>
  </si>
  <si>
    <t>review and selection on text and figures for roll up banners and banner for kick-off</t>
  </si>
  <si>
    <t>with Seges, Hubert K, and Gedeon</t>
  </si>
  <si>
    <t>Consider EAMAC for capacity building in MESA</t>
  </si>
  <si>
    <t>Meeting with UNDP evaluation mission for ACA (Africa Climate adaptation) project</t>
  </si>
  <si>
    <t>review brief for policy and decision makers for Aug-Nov and scenario 2011-2040</t>
  </si>
  <si>
    <t>MEDCOF training on 26_30October 2015,  WMO Operational climate prediction workshop in November 2015</t>
  </si>
  <si>
    <t>review budget kick off and expenditure report for MESA ACMAD up to June 2015 to be submitted to Addis</t>
  </si>
  <si>
    <t>prepare sample rool up banners with serges who shpuld show on Tuesday August 18, 2015</t>
  </si>
  <si>
    <t>prepare the first newsletter draft presented by Serges on Tuesday August 18, 2015</t>
  </si>
  <si>
    <t>with Serges on communication, Gilles</t>
  </si>
  <si>
    <t xml:space="preserve">Faire les factures d'utilisation du chauffeur et vehicule de l'ACMAD pour les mission MESA </t>
  </si>
  <si>
    <t>Call atheru on invitation letters for SACOM on Monday</t>
  </si>
  <si>
    <t xml:space="preserve">draft kick off concept paper and Review of kick off programme </t>
  </si>
  <si>
    <t>done</t>
  </si>
  <si>
    <r>
      <t xml:space="preserve">MEDCOF in Madrid " title : Procedure for seasonal climate forecasts at regional and national scales"     </t>
    </r>
    <r>
      <rPr>
        <b/>
        <sz val="11"/>
        <color theme="1"/>
        <rFont val="Calibri"/>
        <family val="2"/>
        <scheme val="minor"/>
      </rPr>
      <t xml:space="preserve">persistence, trends, composites, analog, statistical, dynamical single and multimodel methods combined with existing scientific knowledge and understanding of the regional climate variability and predictability                                                                                                                                                                                 </t>
    </r>
    <r>
      <rPr>
        <sz val="11"/>
        <color theme="1"/>
        <rFont val="Calibri"/>
        <family val="2"/>
        <scheme val="minor"/>
      </rPr>
      <t>Climate Prediction workshop in India</t>
    </r>
  </si>
  <si>
    <t>Faire scanner les MoUs signé par Djibo et amener au kick-off</t>
  </si>
  <si>
    <t>meeting to revise kick off budget, concept note, programme, banner, roll up banners</t>
  </si>
  <si>
    <t>skype call with massimo on climate change and food security session at MESA and kick off dates, domain name for ACMAd MESA</t>
  </si>
  <si>
    <t>Hand over kandadji</t>
  </si>
  <si>
    <t>coordination meeting with GIS expert, review of his timeshhets and weekly report</t>
  </si>
  <si>
    <t>He should write a download and istallation procedure for QGIS,  He made the procedure generation of maps on QGIS</t>
  </si>
  <si>
    <t>Robert comments on DSF SDP review</t>
  </si>
  <si>
    <t xml:space="preserve">review the concept for the e-forum with TA on D&amp;SF </t>
  </si>
  <si>
    <r>
      <t xml:space="preserve">need a table to monitor  vacation, activities planned for </t>
    </r>
    <r>
      <rPr>
        <b/>
        <sz val="11"/>
        <color theme="1"/>
        <rFont val="Calibri"/>
        <family val="2"/>
        <scheme val="minor"/>
      </rPr>
      <t xml:space="preserve">week 48 </t>
    </r>
    <r>
      <rPr>
        <sz val="11"/>
        <color theme="1"/>
        <rFont val="Calibri"/>
        <family val="2"/>
        <scheme val="minor"/>
      </rPr>
      <t xml:space="preserve">on week 47 Preparation of kick-off, preparation and signature of SIG and CCA experts contracts, follow up of vehicle acquisition tender achievemnt week 48 ( aug10_142015):   Notification of of sucessful tenderers for vehicles, Bank account slips/statement for july collected, weekly reports presented, invitation letters for kick off drafted, contract fro CCA and SIG drafted, Orange experts met on usb internet access, kick-off budget drafted and presented, interim expenditure statement for Q1, Q2, Q3 drafted, interim report finalized, committee of good and service invited for internet service tender.   Planned activities for week 49 up to august 21, 2015: contract for vehicle signature, procurement meeting for internet services, control and validation of justification of expenses friom Sept 2015 to July 2015 and inventory of missing justification docs available, kick off preparation continue, preparation of presentation on admin and finance at kick-off:  Achievements of week 49 ending on August 21, 2015,  Meeting on audit , admin and finance issues, procurement committee met and meeting report prepared, bookings for kick-off participants, Babati automobile contacted on guaranty, delivery and vehicles color, preparation of admin and finance presentation for the kick off, payments made for pending invoices, justification documents validation continued. control and validation of justification of expenses documents.    plan of week 50 ending on August 28:  coontract and ticket of Diasso, preparation of Salaries, preparation of kick-off presentation and othe logistics ( list of participants, vouchers, receipts templates for participants) continue and kick off cash withdrawal, budget addendum finalization, </t>
    </r>
  </si>
  <si>
    <t xml:space="preserve">meet with Joyce </t>
  </si>
  <si>
    <t xml:space="preserve">Achievements of week 48:  develop user manual for stakeholder database (75% done) , put staff pictures on the website, assessment with MESSIR installation experts and EUMETCASt antena found obsolete after 11 years of operation ( preparation of a tender dossier for a new antenan by Joce for the week 50 ending on 28 of august 2015), start draft of status report for stations (  Background, rationale, Description of the system, Operating status of station, Concluding remarks and suggestions, Annexxes ) , Joyce present a new status report on week 50,  planned activities for week 49:  migrate climsoft to new laptoap, user manual for stakeholders database, drafting station status report and website development. Achievements of week 49:  User manual for stakeholder 90% completed, station status report preparation started,  yahoo email for MESA , Joyce to prepare a  monitoring table for all parameters of the station,  Joyce to add my suggestions in the database of stakeholder, week 50 planned activities: finalize status report and stakeholder database manual, set up a development/test website </t>
  </si>
  <si>
    <t>coordination meeting with Njau</t>
  </si>
  <si>
    <t>achievemnts of wekk45:user manual on climate change assessment using SADC/BDMS user manual template</t>
  </si>
  <si>
    <t xml:space="preserve">preparer un article pour la COP à publier dans le journal officiel de la COP, </t>
  </si>
  <si>
    <t>25-28/08/2015</t>
  </si>
  <si>
    <t>prepare presentation on ACMAD-MESA product&amp;services and sucess stories for MESA forum</t>
  </si>
  <si>
    <t>Prepare session 3 " on climate change and food security of the MESA forum</t>
  </si>
  <si>
    <t>Prepare paper on ACMAD-MESA project products for  session 3</t>
  </si>
  <si>
    <t>Finalize programme for ACMAd-MESA kick-off, prepare presentations  for kick -off</t>
  </si>
  <si>
    <t>meeting on COP 21 preparation</t>
  </si>
  <si>
    <t>message from UNFCCC on time slot for side events,   visibility budget for dinner after side event, invite EU delegation, African negociators delegation , harvest from 1st MESA forum list of participant by Serges, one hour with a key note address from AUC, ACMAD presentation on climate servicesfor improved resilience and strengthened africa's integration, this should lead to recognition of RCCs as instruments to sustain to accelerate africa's intergartion, raise awareness and  strengthen position of African Negociators on climate change with climate services, demonstrate that major ipacts of climate are in africa ( temperature trends, droughts/floods impacts...), prepare a roll out banner using the current position of AGN,  need data and time for side events,  need to know plans of AUC, AGRHYMET for side events,  Lake Chad basin commission, OSS and ICPAC  for speakers at side event,  serges make invitations for AGN, partner institutions( OSS, AGRHYMET, ECOWAS, SADC, IGAD, ECCAS, UMA,.., ), invittation of NMHSs on site by Serges,  invitation of EUMETSAT, EU Del, WMO, NASA, NOAA, USAID, IRI, US Government) use the current hazards scenario to estimate impacts of wetter, drier , late :early onset,  fund agriculture calendar revision, cattle shifting, insurance to relocate , means for transport of cattle, priority areas for resilience, where to invest, xamples from ivoiry coast, namibia, southern Africa,  floodsin GHA, Drier mediteranean region , insurance funding , strengthen financial support to DRM and Crisis management institutions, and platforms;</t>
  </si>
  <si>
    <t xml:space="preserve">wk50 for Serges had activities ( finalistion video AMCOMET and Sesonal forecast 4, newsletter and printing, 6 rool up banners, 2 banners, for kick off material preparation, one press release made before Kick-off and forum) all done from august 24 to 28, 2015,      Second press release next week,       on week50 activities ( preparation of forum stand, animation, video and photo during forum and kick off, media mobilisation for kick off _ achievement: animation of facebook, twitter account, media mobilized, interviewed (2),  activities of week 52: preprataion of COP 21, COP 21 organizing meeting, archive of video, photo, press release made during kick off and forum, preparation and submission of ACMAd contribution to COP 21 journal,  backup of ACMD-MESA communication material on a storage disk see joyce, serges prepare for next week a task list and tmeline for exhibition at cop 21, </t>
  </si>
  <si>
    <t xml:space="preserve">weekly coordination meeting with Joyce </t>
  </si>
  <si>
    <t>weekly coordination meeting wit Serges</t>
  </si>
  <si>
    <r>
      <t xml:space="preserve">week 50 planned activities: set up MESA status report,  a testing site for website, finalize mesa, update wesa website-   update the website with policy brief , antivirus installed on experts laptops, maintennce of manfred printer, antivirus installed,  continue station status report , database of AMCOMET, MESA forum , </t>
    </r>
    <r>
      <rPr>
        <b/>
        <i/>
        <sz val="11"/>
        <color theme="1"/>
        <rFont val="Calibri"/>
        <family val="2"/>
        <scheme val="minor"/>
      </rPr>
      <t xml:space="preserve">Joyce work with serge to update the databases with AMCOMET, MESA FORUM and COP 21, make groups with at least policy and technical groups with andre and Manfred,  </t>
    </r>
    <r>
      <rPr>
        <sz val="11"/>
        <color theme="1"/>
        <rFont val="Calibri"/>
        <family val="2"/>
        <scheme val="minor"/>
      </rPr>
      <t xml:space="preserve">Implementation plan, contracting authorities, inception report , qurterly reports send to steering committee and contracting authority.   next week activities: august monthly report using a template submited by Demeter.   week 51: summary of achievements: ACMAD-MESA climate service video on seasonal forecasts, need to make an archive of videos, </t>
    </r>
    <r>
      <rPr>
        <b/>
        <i/>
        <sz val="11"/>
        <color theme="1"/>
        <rFont val="Calibri"/>
        <family val="2"/>
        <scheme val="minor"/>
      </rPr>
      <t xml:space="preserve">next week sit with joyce to review the stakeholder user manual </t>
    </r>
    <r>
      <rPr>
        <sz val="11"/>
        <color theme="1"/>
        <rFont val="Calibri"/>
        <family val="2"/>
        <scheme val="minor"/>
      </rPr>
      <t xml:space="preserve">, </t>
    </r>
  </si>
  <si>
    <t xml:space="preserve">week 52 plan: follow up on the laptop, data migration from personal laptop to new laptop, create test version of the website, redesign the data form in the address book achievement: test version of the website created,  redesign and edited the address book </t>
  </si>
  <si>
    <t>weekly coordination meeting with Bohari-GIS expert</t>
  </si>
  <si>
    <r>
      <t xml:space="preserve">week 49 (august 17 to21) activities planned: write procedure manual, collect and process data for climate diagnostic bulletin    products for July 2015, achievements: Maps and graphs for July 2015 bulletins provided, hazards maps for ASO 2015 produced and JFM 2015 forecasts and hazards map regenerated. </t>
    </r>
    <r>
      <rPr>
        <b/>
        <sz val="11"/>
        <color theme="1"/>
        <rFont val="Calibri"/>
        <family val="2"/>
        <scheme val="minor"/>
      </rPr>
      <t xml:space="preserve">procedures for download and installation of QGIS, procedure for preparation of dekadal and monthly bulletin products using QGIS finalized to be presented next week for final review ( Bachir and hubert know better, Gedeon was not always available....),    </t>
    </r>
    <r>
      <rPr>
        <sz val="11"/>
        <color theme="1"/>
        <rFont val="Calibri"/>
        <family val="2"/>
        <scheme val="minor"/>
      </rPr>
      <t>Week 50 activities : collect data and product generation  for dekad 2 bulletin, data structured in PC 10 on directory deakad on PC 10, preparation of procedure manual and QGIS training, achievement wekk50 (august 24 to 28);   product for dekad2 august generated, AMJ 2015 brief for policy makers reproduced, GIS database updated with dekad 2 datasets , contribited to products preparation for MESA forum,  Team members trained on QGIs, procedure for generating policy brief maps, meeting with Project manager to prepare a long range forecasts for SON and OND 2015.                         week 51 planned activities: prepare long range forecasst products, continue  procedure  for generating policy map with QGIS,    W51 from august 31 to Sep 04: achievements:  hazar maps for sept-dec 2015, products for auguts dekad 3 bulletin, rainfall profiles for 7 stations,  Week52 Sept 07 to 11, 2015,  review hazards maps for continental envirenmental bulletin of mesa, products for dekad 3 august bulletins, french version of sep Dec Hazard maps,  training on GIS for team members, precedure for generating Spt-Dec 2015 hazar map,  Week 53 which is next w</t>
    </r>
  </si>
  <si>
    <t>next week 53 planned activities collect data and product generation for august monthly bulletin and dekad 1 of September 2015, prepraration of procedure manual for hazard mapping with QGIS</t>
  </si>
  <si>
    <t>Sept 15, 2pm  GENEVA time that is 1pm Niamey time for teleconf on Pune workshop</t>
  </si>
  <si>
    <t>message from kolli the first announcing the ICT-CSIS team meeting -November 03-05, 2015</t>
  </si>
  <si>
    <t>Review logframe with Manfred</t>
  </si>
  <si>
    <t xml:space="preserve">Review logframe with Manfred on result area 6 deling with Management </t>
  </si>
  <si>
    <t>31 aug-04 sept 2015</t>
  </si>
  <si>
    <t>attend the MESA forum and ACMAD-MESA Kick-off</t>
  </si>
  <si>
    <t>preparation of cop 21</t>
  </si>
  <si>
    <t xml:space="preserve">the side event date is confirmed by COP 21/CMP11 organizers on Mon Nov 30, 2015 from 16:45-18:15,  </t>
  </si>
  <si>
    <t>06_09/09/2015</t>
  </si>
  <si>
    <t>Logframe rsult area 6 finalized wityh Manfred</t>
  </si>
  <si>
    <t>07-17/09/2015</t>
  </si>
  <si>
    <t xml:space="preserve">Face report preparation ( technical and financial…) </t>
  </si>
  <si>
    <t>Read the user guide for grant implementation</t>
  </si>
  <si>
    <t xml:space="preserve">provide input to concept note for the WMO operational Climate Prediction workshop </t>
  </si>
  <si>
    <t>04_16/09/2015</t>
  </si>
  <si>
    <t>update of Septe 15 20015 available on loframeupdate directory</t>
  </si>
  <si>
    <t>Africa booth at COP21 by AUC/UNECA/, NEPAD/ AfBD for side events, a side event on Integrating water and climate services, information systems and policy making</t>
  </si>
  <si>
    <t xml:space="preserve">finalize steps to appoint finance officer in impact 2C EU server/portal </t>
  </si>
  <si>
    <t xml:space="preserve">A meesage from hans on this was send of Sep 17, 2015  Dear André,
hope you are doing well. I apologize for being so late with my response, which is / was due to annual leave and other commitments.
Now, to finalize the necessary steps, please follow these instructions:
1. Firstly, it is necessary to understand that there is a role called "Financial Signatory" (FSIGN), and a role called "Project Financial Signatory" )PFSIGN. You identify firstly the FSIGN (1 or more persons, as you wish),  these are persons who are generally allowed to sign financial declarations. Then you identify a PFSIGN for a specific project from the "pool" of FSIGNs.
2. Identification of FSIGN: You need to access the portal with the LEAR authorization (!). Click on "My organisation" under "My Area". There should be one line for ACAMD, in the column ACTION click on the blue icon entitled OR. In the new page you should see all "roles" identified so far for ACMAD. Under the table, left side, click on EDIT ROLES. This new table shows only the legal and financial roles of ACMAD, and you click on ADD ROLES at the bottom. Then add a new FSIGN (Financial Signatory) for ACMAD.
3. The identification of that new FSIGN as a PFSIGN for IMPACT2C goes like you have already described in your email. If you add roles for IMPACT2C inside the IMPACT2C "PC" page, the new FSIGN should show up now as a possibility for a PFSIGN.
Please, let me know whether this turned out to work now. </t>
  </si>
  <si>
    <t>repare training module for MESA service 2 to be tested at MEDCO training 26 Oct 2015</t>
  </si>
  <si>
    <t>Dear Mr Kamga,
 Please find attached a letter from WMO Secretariat about the First Training Workshop on Seasonal Forecasting for MedCOF participants to be held in Madrid, Spain from 26 to 30 October 2015.
 I order to organize your travel; I would really appreciate it if you could please send me back (msteiner@wmo.int) AS SOON AS POSSIBLE in one single e-mail:
 1.       The Request for Financial Assistance (RFA). In paragraph 2.3, you will find all the details for making you flight reservation.
2.       Your itinerary once you have finalized it with our travel agent (Carlson Wagont Lit).
3.       A copy of your passport Once I received all these documents, I will proceed with you travel. I also attach the information note where you will find useful detail.  Do not hesitate to contact me if you need more information.</t>
  </si>
  <si>
    <t>contact chad for cop who dsignated CBLT</t>
  </si>
  <si>
    <t>presentation du compte rendu d'audit des comptes ISACIP 2014</t>
  </si>
  <si>
    <t xml:space="preserve">ACMAD, DMC, AGRHYMET, Methode: planification -execution-finalisation,  demission de speciaiste en application climatique?,  </t>
  </si>
  <si>
    <t>24-28/09/2015</t>
  </si>
  <si>
    <t>revise contract of Diasso for ISACIP, revise SAP diasso for ISACIP, Prepare concept note for Africa pavilion at COP 21 and submission to the selection committee in Sept 27, 2015</t>
  </si>
  <si>
    <t>revise the draft communication strategy with Serges, meeting on ACMAD-MESA website explanation of the products and their location in the webpages</t>
  </si>
  <si>
    <t>send the mission report templates to staff</t>
  </si>
  <si>
    <t>Review logframe with 6 result areas with Manfred</t>
  </si>
  <si>
    <t>ask gill on manday where is budget line 12 and review approach to increase expenditures with tuimesheets supporting ACMAD staff contribution to the project</t>
  </si>
  <si>
    <t>preparation of presentation for the forum on ACMAD-MESA climate services products,and climate services for early warning :interactions with FEWSNET and ARC for the dedicated session3</t>
  </si>
  <si>
    <t xml:space="preserve">Coordination meeting with finance, timeshhet and weekly report,                                                                                                                                                                    Human resource: need to by Diasso ticket who will start on September 01, 2015, recruitment of driver the report of recruitment commitee to be submited, recruitment of communication assistant TORs to be urgently revised by PM and Submitted to gilles,  </t>
  </si>
  <si>
    <t>Communication&amp;visibility  Strategy</t>
  </si>
  <si>
    <t>talk to ben on webportal NKE</t>
  </si>
  <si>
    <t>monitoring and evaluation April-June 2015 draft</t>
  </si>
  <si>
    <t>La rwandaise, analyses the  AMCOMET exhibition video, vidéo MESA forum session 3 , use Bakary's report for this session 3 , collect communication materials for PRESASS in Senegal May 2015</t>
  </si>
  <si>
    <t>review with Manfred of April_june 2015 monitoring report,  Rindicator11: status annual report of stations, joyce should be refocused ;  Rindicator 3.2 on continentaessmentl environmental bulletins need discussion on the neccessity to have a framework meeting as a workshop not a conference,   on needs&amp;assement report in the SDP , a report on website technical design, report on website updates,                                                                                                                                                                                                                                                        activities in second Monitoring report on future ACMAD-MESA participation to COP 21,  Respond to ben on web portal</t>
  </si>
  <si>
    <t>report on exonaration for vehicles for VAT, and Customs by Gilles</t>
  </si>
  <si>
    <t>visit of Wetlands international at 16h24</t>
  </si>
  <si>
    <t>participants: Ben, Ali, Leon, Njau, Mamadou diawara expert GIS Wetlands Mali, Abdourahmane Gadou Wetlands Mali.  A letter was written to ACMAD to discuss data/information sharing, wetlands runs an observatory over upper Niger and Niger delta foval point for wetlands: CED</t>
  </si>
  <si>
    <t xml:space="preserve">VAT exoneration is redy but customs exoneration is still at the Ministy of foreign afairs </t>
  </si>
  <si>
    <t>Recruitment of policy liaison assistant to MESA project</t>
  </si>
  <si>
    <t xml:space="preserve">Manfred presented the ToRs of the policy liaison expert including collection of feedback to twitter and facebook account, provide content and update the website, prepare policy briefs , support video , press releases preparation </t>
  </si>
  <si>
    <t>prepare weekly reports for september</t>
  </si>
  <si>
    <t>Dear Mr Kamga,</t>
  </si>
  <si>
    <t>In order to organize your travel; I would really appreciate it if you could please send me back (msteiner@wmo.int) as soon as possible in one single e-mail:</t>
  </si>
  <si>
    <r>
      <t>1.</t>
    </r>
    <r>
      <rPr>
        <i/>
        <sz val="7"/>
        <color rgb="FF000000"/>
        <rFont val="Calibri"/>
        <family val="2"/>
        <scheme val="minor"/>
      </rPr>
      <t xml:space="preserve">       </t>
    </r>
    <r>
      <rPr>
        <sz val="12"/>
        <color rgb="FF000000"/>
        <rFont val="Calibri"/>
        <family val="2"/>
        <scheme val="minor"/>
      </rPr>
      <t xml:space="preserve">The Request for Financial Assistance (RFA). </t>
    </r>
    <r>
      <rPr>
        <b/>
        <sz val="12"/>
        <color rgb="FF000000"/>
        <rFont val="Calibri"/>
        <family val="2"/>
        <scheme val="minor"/>
      </rPr>
      <t>In paragraph 2.3, you will find all the details for making you flight reservation</t>
    </r>
    <r>
      <rPr>
        <sz val="12"/>
        <color rgb="FF000000"/>
        <rFont val="Calibri"/>
        <family val="2"/>
        <scheme val="minor"/>
      </rPr>
      <t xml:space="preserve">. </t>
    </r>
  </si>
  <si>
    <r>
      <t>2.</t>
    </r>
    <r>
      <rPr>
        <i/>
        <sz val="7"/>
        <color rgb="FF000000"/>
        <rFont val="Calibri"/>
        <family val="2"/>
        <scheme val="minor"/>
      </rPr>
      <t xml:space="preserve">       </t>
    </r>
    <r>
      <rPr>
        <sz val="12"/>
        <color rgb="FF000000"/>
        <rFont val="Calibri"/>
        <family val="2"/>
        <scheme val="minor"/>
      </rPr>
      <t>Your itinerary once you have finalized it with our travel agent (Carlson Wagont Lit).</t>
    </r>
  </si>
  <si>
    <r>
      <t>3.</t>
    </r>
    <r>
      <rPr>
        <sz val="7"/>
        <color rgb="FF000000"/>
        <rFont val="Calibri"/>
        <family val="2"/>
        <scheme val="minor"/>
      </rPr>
      <t xml:space="preserve">       </t>
    </r>
    <r>
      <rPr>
        <sz val="12"/>
        <color rgb="FF000000"/>
        <rFont val="Calibri"/>
        <family val="2"/>
        <scheme val="minor"/>
      </rPr>
      <t>A copy of your passport</t>
    </r>
  </si>
  <si>
    <t>Once I received all these documents, I will proceed with you travel.</t>
  </si>
  <si>
    <t>Do not hesitate to contact me if you need more information.</t>
  </si>
  <si>
    <t>email from msteiner@wmo.int on sep 30 2015  Please find attached a letter from WMO Secretariat asking you to confirm your participation in the First Meeting of CCl Implementation Coordination Team on Climate Services Information System (ICT-CSIS), which will be held in Geneva, Switzerland, from 3 to 5 November 2015</t>
  </si>
  <si>
    <t>Pune workshop on operational climate prediction Nov 09-11, 2015</t>
  </si>
  <si>
    <t>Dear Mr Kamga,
Please find attached a letter from WMO Secretariat asking you to confirm your participation in the Workshop on Operational Climate Prediction, which will be held in Pune, India, from 9 to 11 November 2015
In order to organize your travel; I would really appreciate it if you could please send me back (msteiner@wmo.int) as soon as possible in one single e-mail:
1.       The Request for Financial Assistance (RFA). In paragraph 2.3, you will find all the details for making you flight reservation.
2.       Your itinerary once you have finalized it with our travel agent (Carlson Wagont Lit).
3.       A copy of your passport
Once I received all these documents, I will proceed with you travel.
I also attach the information note where you will find useful detail.</t>
  </si>
  <si>
    <t>Message for impact 2C financial reporting</t>
  </si>
  <si>
    <r>
      <t xml:space="preserve">Dear colleague,
following Daniela's email of today as to the official closing of IMPACT2C, I nevertheless like to remind you that an important action item is still ahead of us, ahead of all partners:
The timely establishment and submission of the financial report (Form C) for the 3rd IMPACT2C period.
This communication is to remind all on distribution of the upcoming deadlines as to the financial reporting (Financial statement, Form C) for period 3 of the project, as indicated at the Hamburg meeting earlier this year.
1. </t>
    </r>
    <r>
      <rPr>
        <b/>
        <sz val="11"/>
        <color rgb="FFFF0000"/>
        <rFont val="Calibri"/>
        <family val="2"/>
        <scheme val="minor"/>
      </rPr>
      <t>Deadlines
All beneficiaries are encouraged to submit Form C as early as possible. As with the previous reports, I like to shortly pre-check all draft Form C, therefore:
10 November 2015 at the latest: All beneficiaries have a draft Form C established in the User Portal of the EC Services.
20 November 2015: All beneficiaries have their final Form C submitted to HZG via the User Portal of the EC Services.
27 November 2015: Ultimate final submission deadline for HZG to submit all reports to the EC, including Form C.</t>
    </r>
    <r>
      <rPr>
        <sz val="11"/>
        <color theme="1"/>
        <rFont val="Calibri"/>
        <family val="2"/>
        <scheme val="minor"/>
      </rPr>
      <t xml:space="preserve">
2. Preparation for establishing Form C
Work on financial reporting will in most cases start only after the project end date. However, Form C requires NOT only cost figures but also short description of cost incurred (such as who worked how long in which WP, explanation of travel destination and relation to IMPACT2C and so forth). Make sure, that the relevant scientists are still reachable when the financial departments start establishing Form C!
3.  Certificates of the Financial Statement (CFS)
Beneficiaries HZG, JRC, JR and WU will most likely have to submit a certificate of the financial statement (audit by external company or provider) together with the Form C for period 3. Note, the CFS must cover the entire project period!    
Cost or expenses incurred after the end date of the project (30 September, today) are NOT eligible as project cost for re-imbursement!
</t>
    </r>
    <r>
      <rPr>
        <b/>
        <sz val="11"/>
        <color rgb="FFFF0000"/>
        <rFont val="Calibri"/>
        <family val="2"/>
        <scheme val="minor"/>
      </rPr>
      <t>As an immediate action: Make sure that the relevant individuals in your organisation have due access to the Participant Portal. If anyone realizes an unexpected no-access-status only shortly before the above deadlines, it might be difficult to arrange for solutions.</t>
    </r>
    <r>
      <rPr>
        <sz val="11"/>
        <color theme="1"/>
        <rFont val="Calibri"/>
        <family val="2"/>
        <scheme val="minor"/>
      </rPr>
      <t xml:space="preserve">
I look forward to hearing from all partners upon completion of the draft Form C in the Participant Portal.  
In case of questions, get in touch!
Best regards
Hans-Jörg</t>
    </r>
  </si>
  <si>
    <t>Revision of the communication strategy document with com officer</t>
  </si>
  <si>
    <t>Structure of the document finalized  with Objectives- target audience_ outputs and activities-communication chanels and tools-human resources and budget</t>
  </si>
  <si>
    <t>Dear André,
hope you are doing well. I apologize for being so late with my response, which is / was due to annual leave and other commitments.
Now, to finalize the necessary steps, please follow these instructions:
1. Firstly, it is necessary to understand that there is a role called "Financial Signatory" (FSIGN), and a role called "Project Financial Signatory" )PFSIGN. You identify firstly the FSIGN (1 or more persons, as you wish),  these are persons who are generally allowed to sign financial declarations. Then you identify a PFSIGN for a specific project from the "pool" of FSIGNs.
2. Identification of FSIGN: You need to access the portal with the LEAR authorization (!). Click on "My organisation" under "My Area". There should be one line for ACAMD, in the column ACTION click on the blue icon entitled OR. In the new page you should see all "roles" identified so far for ACMAD. Under the table, left side, click on EDIT ROLES. This new table shows only the legal and financial roles of ACMAD, and you click on ADD ROLES at the bottom. Then add a new FSIGN (Financial Signatory) for ACMAD.
3. The identification of that new FSIGN as a PFSIGN for IMPACT2C goes like you have already described in your email. If you add roles for IMPACT2C inside the IMPACT2C "PC" page, the new FSIGN should show up now as a possibility for a PFSIGN.
Please, let me know whether this turned out to work now.
Best regards
Hans-Jörg
**************************************************</t>
  </si>
  <si>
    <t>exchange on impact 2 finance reporting</t>
  </si>
  <si>
    <t xml:space="preserve">all weekly report and timesheets from week 49 to 54 completed </t>
  </si>
  <si>
    <t>to be signed by me and dg</t>
  </si>
  <si>
    <r>
      <t xml:space="preserve">serges present the action plan,   ACMAD-MESA cop21  link to UNFCCCC page with side events to be done, meeting with chad commission  Mr. BianPambe Patallet who submitted the request for side event on UNFCCC website,   World Bank suggested to support CBLT on the side event, Ibbo Daddy is cordinating at CBLT,  Ibbo Daddy and CBLT has not request for accreditation, the accreditation was transferred to CBLT by government of Chad,   new theme expected from CBLT,  cblt will show videos of achievements and plans for future , programmes to adapt to climate change in the area, panelists proposed:  AUC, AfDB, ACMAD, and two CBLT with one paper on achievements and a second paper on future programmes and funding gaps,    Serges Bayala contact Ibbo Daddy ( +23560268435) for roll up banners in video format , expience with fewsnet, Bata river ( its source is in the Darfour r rs source is in the Darfour is temporary and is crossed by pastorlists,  high flows   in Darfour r in late June with precipitation season starting in may over r    1000 cows involved,  climdev to help manage transhumance and diversification of agriculture, </t>
    </r>
    <r>
      <rPr>
        <b/>
        <sz val="11"/>
        <color theme="1"/>
        <rFont val="Calibri"/>
        <family val="2"/>
        <scheme val="minor"/>
      </rPr>
      <t xml:space="preserve"> Seasonal , weekly and daily weather monitoring and  forecasts funded by climdev during the croping season May-October, improve food production</t>
    </r>
    <r>
      <rPr>
        <sz val="11"/>
        <color theme="1"/>
        <rFont val="Calibri"/>
        <family val="2"/>
        <scheme val="minor"/>
      </rPr>
      <t xml:space="preserve">   </t>
    </r>
  </si>
  <si>
    <t>review Tors for ACMAd-MESA focal points</t>
  </si>
  <si>
    <t>Message à ibbo Daddy CBLT préparation du side event</t>
  </si>
  <si>
    <t xml:space="preserve">Bonjour Ibbo,il faudrait préparer votre participation comme paneliste. Vous aurez 5 minutes de presentation sur:
- la stratégie et les réalisations majeures de la CBLT dans le domaine de l'adaptation aux changements climatiques
- les objectifs, résultats attendues et besoins de financement des projets futurs sur l'adaptation aux changements climatiques dans le bassin.Près de 50 minutes sur les 90 minutes du side event seront dédiées aux questions/réponses avec l'audience.
L'attente majeure est d'informer les bailleurs sur les priorités et les besoins de financement de projets d'adaptation qui accélèrent la marche ver l'intégration des pays africains.
Merci de revoir les paragraphes pertinents du discours du Président du Niger en début Août à l'occasion de la fête de l'indépendance.
Cordialement
</t>
  </si>
  <si>
    <t xml:space="preserve">Finalize ToRs of focal points </t>
  </si>
  <si>
    <t xml:space="preserve"> DG met Africa Risk View ACMAD</t>
  </si>
  <si>
    <t>meeting with DG and other staff on ISACIP remaining  act</t>
  </si>
  <si>
    <t xml:space="preserve">suppliers, works, payment of staff , documents done by architect, contract of ntMr Sy,  Forum hosts , prepare MOUs on AfDB bank format for service contract, use AfBD template for service contract with MoU to be signed with consulting institution pre-financing, </t>
  </si>
  <si>
    <t>meeting with unesco group ( Maduekwe and Abou Amani</t>
  </si>
  <si>
    <t xml:space="preserve">UN SG initiative on Sahel, UNESCO identify gaps and weakness and see how to improve transboudary water management, avoid duplication , Abou amani introduced the meeting , in july UNESCO consulted AfDB and other partenrs leading to priorities like: *  Resource knowledge and understanding in the region;  Many organizations are focused on surface water forgetting ground water;  - Transboundary disasters ( floods, droughts, low/hifg flow) ;  - adaptation ;   * provide decision making tools ( early warning, integrated water information systrem, technology to share information like celphones...) based on scientific knwledge;  * Promoting cooperation among riperian countries, harmonizing legislative frameworks ( UN convention on transboundary water, River basin organization and countries have water charters...), capacity building ( to access to cede part of your sovereignity, chair benefits like dams managed by regional basin organizations,  * Capacity development  (  human resources in ministries of water, technicians, professional, higher level, training programs to be put in place by UNESCO, data rescue, institutional capacity like infrastructure, management, awareness raising at schools, communities on transboundary water management, livestock moving for pasture and water crossing countries borders.  Madweke presented the partnership in the project,  DG ACMAD: avait engagé ACMAD à l'appui à la gestion des resources naturelles, ce projet traite de l'eau transfrontalière, les conflits sont meme possible dans les pays, il y a détérioration des réseaux d'observation ( tout le monde peut être co-responsable du financement des réseaux par un mécanisme durable,..., information pour les politiques et stratégies et informations pour les decisions tactiques,  pour regler les conflits il y a les projections climatiques et la variabilité court terme de la ressource, </t>
  </si>
  <si>
    <t>Prepare draft request for payment to help partners in MESA prepare first installement request</t>
  </si>
  <si>
    <t>discuss with RAF and ACMAd SAF recruitment of support staff for logistics, secretariat, 2 short term part time on Drougth and seasonal forecast</t>
  </si>
  <si>
    <t>Vacancies to be prepared and publish soon</t>
  </si>
  <si>
    <t xml:space="preserve">Signed notification for policy liaison officer, contract for the driver </t>
  </si>
  <si>
    <t>meeting on service development plans with robert brown</t>
  </si>
  <si>
    <t>Collect documents for travel authorization for MEDCOF training (Madrid 26-30 Oct), ICT-CSIS(Geneva, 03-05, 2015), operational prediction workshop ( 07-09 Nov, 2015)  and preparation of presentation</t>
  </si>
  <si>
    <t>review and finalization the CCA service version 1 with Robert brown in the morning</t>
  </si>
  <si>
    <t>need to contact CICOS on the ftp or website for altimetry data</t>
  </si>
  <si>
    <t>Concept note for UNFCC cop preparation continue</t>
  </si>
  <si>
    <t xml:space="preserve">Discuss hydrological and agricultural drought indices with robert </t>
  </si>
  <si>
    <t>Demander à l'expert AGRHYMET de venir installer estation 2.0 disponible à AGRHYMET. Joyce dit que la clé USB remis au forum a des fichiers manquants</t>
  </si>
  <si>
    <t>contribute to draft agenda of the ICT-CSIS meeting in Geneva Nov 03_05, 2015</t>
  </si>
  <si>
    <t>prepare consept for cop side event with ECA partnership startegy as reference paper</t>
  </si>
  <si>
    <t>Draft concept cop first side completed and submitted for internal review</t>
  </si>
  <si>
    <t>meeting with  GIS expert on QGIS maps and his timesheets</t>
  </si>
  <si>
    <t>QGIS maps generation procedure completed on 09 october 2015</t>
  </si>
  <si>
    <t xml:space="preserve">Train bachir on QGIS </t>
  </si>
  <si>
    <t xml:space="preserve">Dear Mr Kamga Foamouhoue,
Your travel arrangement for the First Meeting of CCl Implementation Coordination Team on Climate Services Information System (ICT-CSIS), which will be held in Geneva, Switzerland, from 3 to 5 November 2015 has been finalized. Please find attached
1. Your travel authorization
2. Your E-ticket
3. Instruction for UNDP to prepare your allowance so that you can collect it.
4. Travel claim. Right after the meeting, please send by post this form signed with original of the boarding passes and original receipt of invoices if applicable. I would also really appreciate to receive an electronic copy all of these documents.
These papers need to be sent to:
World Meteorological Organization
For Ms Steiner Maud
Office 6J94
7bis, avenue de la Paix
Case postale No. 2300
CH-1211 Geneva 2
Switzerland
E-mail: msteiner@wmo.int
In case of any problem do not hesitate to contact me.
Best regards
Maud Steiner
Senior Secretary
World Climate Applications &amp; Services Division (WCAS)
Climate Prediction and Adaptation Branch (CLPA)
Climate and Water Department (CLW)
World Meteorological Organization
7bis, av. de la Paix
1211 Geneva 2, Switzerland
Office 6J94
Tel.: +41 22 730  8012
Email: msteiner@wmo.int
</t>
  </si>
  <si>
    <t>meeting monitoring of activities of communication officer</t>
  </si>
  <si>
    <t xml:space="preserve">rencontre avec le Tchad,  draft concept note a envoyer à la CBLT,   contenu de la news letter nO2 ( mot du DG, compte rendu du Kick-off, interview du coordinateur après le kick-off, annonce de la cop 21, concept note de la side event ) à publier deux semaines avant la cop par email et faire une production papier à distribuer pendant la cop,  - état du matériel de communication visibilité fait,  nouveaux materiels inventoriés à produire  voir Gilles  ,    </t>
  </si>
  <si>
    <t>next week sit with Gedeon and Manfred to organize TEM 5, - sit with Diasso/Serges on products for COP</t>
  </si>
  <si>
    <t>review the procedure manual to download and install QGIS, a procedure for generating maps for bulletins with QGIS, a procedure for generation of policy brief maps</t>
  </si>
  <si>
    <t xml:space="preserve">edit/review the first MESA drought&amp;sf bulletin with Mbaiguedem </t>
  </si>
  <si>
    <t>with bohari, we sould provide the fist page wusing mesa document front page format</t>
  </si>
  <si>
    <t xml:space="preserve">timesheets of Diasso, </t>
  </si>
  <si>
    <t>review and train diasso for preparing weekly reports and timesheets</t>
  </si>
  <si>
    <t>Gedon nomination for TEM5 draft letter modified and signed</t>
  </si>
  <si>
    <t>procedure d'extraction , prodution des isolignes, contour, extraction, need raster of population density, or population for each county/commune</t>
  </si>
  <si>
    <t>revue avec le spécialiste QGIS, Manfred help to have population at county level for Africa</t>
  </si>
  <si>
    <r>
      <rPr>
        <sz val="11"/>
        <color rgb="FFFF0000"/>
        <rFont val="Calibri"/>
        <family val="2"/>
        <scheme val="minor"/>
      </rPr>
      <t>prodecure à faire pour la carte de prévision qaisonnière pour JAS 2015 par QGIS</t>
    </r>
    <r>
      <rPr>
        <sz val="11"/>
        <color theme="1"/>
        <rFont val="Calibri"/>
        <family val="2"/>
        <scheme val="minor"/>
      </rPr>
      <t>, la procedure pour élaborer le policy brief est fait</t>
    </r>
  </si>
  <si>
    <t xml:space="preserve">Un procédure pour supperposer la couche prevision valable pour JAS 2015 et les observations en % de JAS 2015. </t>
  </si>
  <si>
    <t>Meeting with  Diasso and Bohari on the statement of african climate in 2014 and 2015</t>
  </si>
  <si>
    <t>Fill the WMO extreme events template</t>
  </si>
  <si>
    <t>At WMO meetings seek for password and login for LC and ECMWF as a WMO//RCC</t>
  </si>
  <si>
    <t>with hubert</t>
  </si>
  <si>
    <t>ISACIP report review for July-Sept 2015 of hubert</t>
  </si>
  <si>
    <t>in a meeting with acmad-isacip team, need to launch a call for tender</t>
  </si>
  <si>
    <t>ISACIP works tender for headquaters construction works , ISACIP work plan to be done up to June 2016 with direct payment and payment by acmad through operating grants</t>
  </si>
  <si>
    <t>Deadline to submit RFA completed to WMO is October 05, 2015</t>
  </si>
  <si>
    <t xml:space="preserve">Finalize weekly reports for Sept 2015, preparation of cop 21  meeting with Chad governement expert involved also in GCCA project </t>
  </si>
  <si>
    <t>Year 1 expenditure review and year 2 budget discussion with Gilles</t>
  </si>
  <si>
    <t>very important to be done this week</t>
  </si>
  <si>
    <t xml:space="preserve">Prepare Tors of Kolotioloma  and submit to Gille to prepare his letter </t>
  </si>
  <si>
    <t>Train Hubert on collection and download of monthly temp maps 2014-15 to selecte salient /prominent ones for the annual statement on african climate</t>
  </si>
  <si>
    <t>Review of MESA midterm review report to help gedeon prepare TEM5</t>
  </si>
  <si>
    <t>Preparatory work for tem5</t>
  </si>
  <si>
    <t>Explain to rwandese expert on policy liaison the production of feedback documentation on policy briefs</t>
  </si>
  <si>
    <t>Prepa TEM 5 with review of Draft MTR report of 21 aug 2015</t>
  </si>
  <si>
    <t>preparation/selection  of temp maps for 2014 &amp;nd 2014 bulletin</t>
  </si>
  <si>
    <t>Prepare the Coulibally ToRs for secondment in  ACMAD-MES on drought and seasonal forecasts service</t>
  </si>
  <si>
    <t>Manfred contact Ben to apply for NKE on webportal</t>
  </si>
  <si>
    <t>prepare Medcof forum Nov 23_26, 2015</t>
  </si>
  <si>
    <t>Dear Colleague, 
As you recall, the State Meteorological Agency of Spain (AEMET) is coordinating the effort made by the 34 countries of the Greater Mediterranean Region and World Meteorological Organization (WMO) of generating operational consensus seasonal outlooks through the Mediterranean Climate Outlook Forum (MedCOF, http://medcof.aemet.es). .
In relation to this, it is my pleasure to inform you that the Fifth Session of MedCOF (MedCOF-5), followed by the sessions of the SEECOF-14 and the PRESANORD-9  will take place in Marrakech, Morocco, on 23-26 November 2015, kindly hosted by the Direction de la Météorologie Nationale of Morocco (DMN). The sessions will focus on generating a consensus forecast across Mediterranean Region for the winter 2015-16,
Find attached letter inviting to nominate an expert from your NMHS to participate in MedCOF-5 and, if appropiate, also to SEECOF, PRESANORD, by sending the duly filled in and signed Nomination form (also attached), at your earliest convenience, but preferably not later than 21 October 2015. WMO will explore the possibility of providing financial support to participants, if so required.</t>
  </si>
  <si>
    <t>Dare-I microfiches discussion with crouthamel</t>
  </si>
  <si>
    <t xml:space="preserve">De : Rick Crouthamel &lt;r.crouthamel@iedro.org&gt;
À : Diallo alhassane &lt;a2diyalo04@yahoo.fr&gt;
Envoyé le : Jeudi 15 octobre 2015 16h02
Objet : Continuing ACMAD Microfiche scanning                            We are very proud of the effort ACMAD has made to scan all the DARE-1 microfiche and this website will show that ACMAD scanned over 215,000 microfiche frames.  If you are still supportive of this WMO/ACRE/IEDRO effort, please let me know the basic cost for the salaries of two ACMAD imaging technicians and we shall try to find the funds.  
It is important that the costs only reflect the actual costs for the salaries and do not include overhead or other additional costs since the salaries may be provided by contributions from private individuals from their personal savings accounts. </t>
  </si>
  <si>
    <t>prepare work plan and budget for iedro wmo on data rescue</t>
  </si>
  <si>
    <t xml:space="preserve">partnership MoU review with asecna </t>
  </si>
  <si>
    <t>IEDRO workplan and budget fo rdata rescue draft for review by DG and submission to crouthamel</t>
  </si>
  <si>
    <t>urgent on Monday  october 20</t>
  </si>
  <si>
    <t>Review with  policy liaison officer the english version of the first newsletter</t>
  </si>
  <si>
    <t>review njau time sheets and weekly report of week 53, 54, 55, 56, 57</t>
  </si>
  <si>
    <t>Reunion avec le dg sur ISACIP</t>
  </si>
  <si>
    <t xml:space="preserve"> soumettre les demandes de paiement, soumettre la demande de prorogation B427 - chaque site à soumis son programme des 6 prochains mois,  - la bad veux une demande consolidé par ACMAD</t>
  </si>
  <si>
    <t>pour la prorogation:  indiquer le contexte dans lequel nous avons bénéficié du projet, ce contexte va montrer le caractère inédit avec 4 institutions de l'opération, c'est la première fois que ACMAd travaille avec la banque, l'absence d'un cadre formel de coordination, l'indépendance de gestion, les diffénces d 'outils de gestion,  le personnel ignore des règles et procédures de la BAD,  benefices: equipements de gestion, techniques, scientifiques :   plan de travail: construction de siège,  ateliers réduits,  les audits on été réalisés</t>
  </si>
  <si>
    <t>revise COFs documents submitted by Sara Diouf instructed by Maxx Diley</t>
  </si>
  <si>
    <t xml:space="preserve">very urgent  Dear Mr Kamga, Please find attached a letter from Maxx Dilley, Director of the WMO Climate Prediction and Adaptation Branch (CLPA) requesting your input for the attached draft factsheet. Best regards,
Today at 1:50 PM
</t>
  </si>
  <si>
    <t>revise the annual state of african climate of 2014</t>
  </si>
  <si>
    <t xml:space="preserve">with Njau, Diasso, Bohari, manfred </t>
  </si>
  <si>
    <t>meeting with RAF on procurement planning</t>
  </si>
  <si>
    <t>a draft procurement plan to be available tomorrow october 23, 2015</t>
  </si>
  <si>
    <t xml:space="preserve">preparation of COP communication material with serges and </t>
  </si>
  <si>
    <t>archive of available videos, on  pc 10,  serges to provide the astakeholder table,  , follow work plan for communication material for COP 21, , radio spot ( a pr</t>
  </si>
  <si>
    <t xml:space="preserve">sentation of acmad -MESA,  for tv spot image have been collected , policy brief to print made by Manfred to print,  facsheets with policy brief to print, Serges , manfred er Diasso revise les cartes de kakemenos et selectionne ceux qui peuvent être des factsheets et leur nombre </t>
  </si>
  <si>
    <t xml:space="preserve">disseminate side event anouncement, </t>
  </si>
  <si>
    <t>open officially the website by DG  on October 23, 2015, follow hactch tag cop 21,  posts giving anouncement to register, promote CCA and D&amp;SF services</t>
  </si>
  <si>
    <t>Serges prioritize the production of contact cards</t>
  </si>
  <si>
    <t>Prepare 3 quaterly report for JAS 2015 oct 20-26, 2015</t>
  </si>
  <si>
    <t>revise annual state of african climate report with Diasso on oct 22-24, 2015</t>
  </si>
  <si>
    <t>26-30 /10/2015</t>
  </si>
  <si>
    <t xml:space="preserve">listen presentations on verification, predictability, dynamical and statistical prediction, IRI data library, Climate explorer of KNMI, prediction of extremes, </t>
  </si>
  <si>
    <t>highligths on soil moisture role in forecasting extremes</t>
  </si>
  <si>
    <r>
      <t xml:space="preserve">Prepare </t>
    </r>
    <r>
      <rPr>
        <b/>
        <sz val="11"/>
        <color theme="1"/>
        <rFont val="Calibri"/>
        <family val="2"/>
        <scheme val="minor"/>
      </rPr>
      <t>quaterly report for JAS 2015 oct 20-26, 2015</t>
    </r>
  </si>
  <si>
    <t>Develop training material for RCOFs in RA i for Madrid workshop ( relevant to WP5 in MESA)</t>
  </si>
  <si>
    <t>Prepare the first interim report specifically the action plan section for MESA year 2</t>
  </si>
  <si>
    <t>Side event africa pavillon accepted , confirmation of interest on oct 31, 2015 by email</t>
  </si>
  <si>
    <t>work with MESA Admin and Finance to fill financial reporting Checklist, discuss with DG for co-financing of MESA with indirect cost budget line</t>
  </si>
  <si>
    <t>DG agree on indirect cost computation methods ( cost of officen rent, cost of equipment depreciation and amortization, Manfred proposed to invite stefan Folks to discuss indirect cost</t>
  </si>
  <si>
    <t>Alphonsine to exctract a minute message for AMCOMET and MESA forum video for use as key messages</t>
  </si>
  <si>
    <r>
      <t xml:space="preserve">Training workshop on seasonal forecasting for MEDCOF: Objective: improve understanding of climate variability; build capacity on seasonal forecasting in the region;  Activities/achievements:  i prepared a training material and presented at the training on seasonal forecastsing methods, tools, data and products at ACMAD, exchanges with other international and national experts on uncertainties, skill and score of forecasts tools, what to do where no skill, forecasts value and quality assessment, drivers of climate variability, interpretation and verification of forecasts, use of QGIS. </t>
    </r>
    <r>
      <rPr>
        <b/>
        <sz val="11"/>
        <color theme="5"/>
        <rFont val="Calibri"/>
        <family val="2"/>
        <scheme val="minor"/>
      </rPr>
      <t>Follow up actions</t>
    </r>
    <r>
      <rPr>
        <sz val="11"/>
        <color theme="5"/>
        <rFont val="Calibri"/>
        <family val="2"/>
        <scheme val="minor"/>
      </rPr>
      <t xml:space="preserve">/recommendations:  Apply the tools presented for the next MEDCOF/PRESANORD in Nov 2015.    Participants:25   mission achievements for MESA: </t>
    </r>
    <r>
      <rPr>
        <b/>
        <sz val="11"/>
        <color theme="5"/>
        <rFont val="Calibri"/>
        <family val="2"/>
        <scheme val="minor"/>
      </rPr>
      <t xml:space="preserve">material for training on seasonal forecasting on Basic aspects of climate and climate variability over African and its sub-regions, Available data and tools for monitoring African climate (SST patterns, NAO,  temperature, precipitation, winds, pressure ..., ), methods, tools, data, procedure for seasonal forecasting,  seasonal forecasting products and interpretive guidance.  These are modules  titles on drought and seasonal forecasting in MESA   </t>
    </r>
  </si>
  <si>
    <t>02_07/11/2015</t>
  </si>
  <si>
    <t>review and submit RCOFs factsheets to Sara Diouf at WMO following Max Diley request</t>
  </si>
  <si>
    <t xml:space="preserve">D:\plan&amp;budget2014\GFCS2014\ICTCSISGFCSmeetingnov2015\latestictcsismeetingdocs   the policy brief was presented and participants requested access to MESA website at ACMAD - result area 3 on technical meetings and result area 6 on network&amp;partnerships with steering and planning meetings, WMO/GFCS officer Tamara  will make the web site available to GFCS/UIP stakeholders.    Objective: support preparation of ICT/CSIS work plan and share latest information on GFCS/CSIS.  Activities/achievements: Background on ICT, ICT work plan, CSIS priorities, timelines, responsabilities, user engagement,potential synergies and collaboration with ccl OPACES, TCs, RAs and IBCS, promotion and outreach of CSIS, ICT activities, deliverables and timelines.   Recommendation/followup actions: a presentation was prepared and made on ACMAD/MESA drought and seasonal forecasts, impacts, measures and feedbacks from countries; </t>
  </si>
  <si>
    <t>09-11/11/2015</t>
  </si>
  <si>
    <t xml:space="preserve">la procédure la plus simple est de le prendre en mis à disposition d'un mois à 1600 euros. S'il veut rester à l'hôtel, cela coûterait presque 50% des 1600 euros. Nous avons d'autres possibilité pour l'herberger  un peu moins cher et dans de bonnes conditions dans une villa près de l'école EAMAC.
Le réunion aurait lieu du 8 au 12 Février 2015. il viendrait 2 semaines avant ( autour du  24 janvier 2016) et retournerait autour du 20 février 2016. </t>
  </si>
  <si>
    <t>First MESA continental training preparation . Tentative date : 8-12 Feb 2016</t>
  </si>
  <si>
    <t>Bonjour à tous,
 Comme vous le savez, la date de fin de ISACIP a été prorogée avec des attentes très clairement exprimées par la BAD (Cf. lettre envoyée par la BAD).
Aussi, je vous invite chacun en ce qui concerne à:
i)  préparer un programme annuel de travail ISACIP 2016 (la prorogation étant d’une année, alors que nous avions soumis un programme de six mois). Ce programme devra être centré sur les attentes de la BAD et les activités majeures obligatoires pour ACMAD en sa qualité de Centre Régional Climatique d'une part et de la nécessité de faire en sorte d'avoir le plus grand éventail des personnes /institutions à la cause du climat/changements climatiques;
ii)  l'exécution effectives des recommandation du CA et des comités de pilotage (à ce jour rien de véritablement concret n'a été fait pour la mise en œuvre des recommandations, chacun devra assumer ses responsabilités);
NB: Je vous rappelle que l'OMM a recruté un consultant pour donner suite aux 2 demandes d'appui que je lui ai adressées conformément aux recommandations des CA. A cet effet, il faut tenir prêts les documents ci-après: statut du Centre, statut révisé du perosnnel (non mis en œuvre), l'accord de siège, les documents que j’ai préparés et présentés aux CA (propositions d'organisation du CA, de ACMAD, etc.)
iii) l'élaboration de l'avant-projet de budget 2016 et du programme annuel de travail 2016
Bonjour à tous,
 Comme vous le savez, la date de fin de ISACIP a été prorogée avec des attentes très clairement exprimées par la BAD (Cf. lettre envoyée par la BAD).
Aussi, je vous invite chacun en ce qui concerne à:
i)  préparer un programme annuel de travail ISACIP 2016 (la prorogation étant d’une année, alors que nous avions soumis un programme de six mois). Ce programme devra être centré sur les attentes de la BAD et les activités majeures obligatoires pour ACMAD en sa qualité de Centre Régional Climatique d'une part et de la nécessité de faire en sorte d'avoir le plus grand éventail des personnes /institutions à la cause du climat/changements climatiques;
ii)  l'exécution effectives des recommandation du CA et des comités de pilotage (à ce jour rien de véritablement concret n'a été fait pour la mise en œuvre des recommandations, chacun devra assumer ses responsabilités);
NB: Je vous rappelle que l'OMM a recruté un consultant pour donner suite aux 2 demandes d'appui que je lui ai adressées conformément aux recommandations des CA. A cet effet, il faut tenir prêts les documents ci-après: statut du Centre, statut révisé du perosnnel (non mis en œuvre), l'accord de siège, les documents que j’ai préparés et présentés aux CA (propositions d'organisation du CA, de ACMAD, etc.)
iii) l'élaboration de l'avant-projet de budget 2016 et du programme annuel de travail 201</t>
  </si>
  <si>
    <t>14-19/11/2015</t>
  </si>
  <si>
    <t>Contribuition to AU response to EU on budget reallocation,  work with communication/policy liason officer on the video for cop covering drought in southern Africa and above avergae precipitation in Eastern Africa, Review of CV for GIS and Seasonal forecast recruitments, discuss meeting of recruitment committee with Gilles, review cvs of NKE proposed by TAT-Massimo</t>
  </si>
  <si>
    <t>19_20/11/2015</t>
  </si>
  <si>
    <t xml:space="preserve">complete , finalize and send documents to AUC supporting response to EU Del on budget modification, </t>
  </si>
  <si>
    <r>
      <t xml:space="preserve">work on the training module for CCA sercvice, on week 54 he download data for the state of climate report,  Njau should visit Comet modules on climate change, prepare products for august 2015 monthly climate diagnostic bulletin. </t>
    </r>
    <r>
      <rPr>
        <b/>
        <i/>
        <u/>
        <sz val="10"/>
        <color theme="5"/>
        <rFont val="Calibri"/>
        <family val="2"/>
        <scheme val="minor"/>
      </rPr>
      <t>Target: at end of October 2015 :  finalize draftof  the training module and finalize the state of climate report 2014 and 2015  with help of Hubert fill the wmo table of extreme and then acmad table of extreme in as in the 2013 state of climate report</t>
    </r>
  </si>
  <si>
    <t xml:space="preserve">Table of extremes: </t>
  </si>
  <si>
    <t>report from Oct 20 2015 review of njau reports: work on the training module for CCA sercvice, on week 54 he download data for the state of climate report,  Njau should visit Comet modules on climate change, prepare products for august 2015 monthly climate diagnostic bulletin. Target: at end of October 2015 :  finalize draftof  the training module and finalize the state of climate report 2014 and 2015  with help of Hubert fill the wmo table of extreme and then acmad table of extreme in as in the 2013 state of climate report</t>
  </si>
  <si>
    <t>briefieng on DJF and JFM 2015-16 outlook revisions</t>
  </si>
  <si>
    <t>Hubert and Gedeon</t>
  </si>
  <si>
    <t>Attend the First WMO workshop on operational Climate Prediction 09-11 2015 , prepare invitations for cop 21 two sides events</t>
  </si>
  <si>
    <t>revise two concept papers for side events</t>
  </si>
  <si>
    <t xml:space="preserve">Initiate preparation of introductory presentations to set the scenne for speakers on the panel on discussions </t>
  </si>
  <si>
    <t>on the COP21 directory the file name is sideeventpaperpreparation.pptx</t>
  </si>
  <si>
    <t>Meet with Zeinabou, introduced her to impact 2C financial statement preparation , recontact CSC financial officer Dr? Hangs on credentials to change FSIGN</t>
  </si>
  <si>
    <t>Objective : increase interactions between GPCs, RCC/RCOFs, NMHSs, researchers, users and other stakeholders:   activities/achievements:    exchanges made on GFCS, CSIS, review of brazilia recommendations, reserach efforts and advances in long range predictions, Infractructure for long range forecasting    main recommendations&amp;follow up: develop operational guideline/manual for sub-seasonal to seasonal prediction, organize an international conference on climate prediction and projections. Procedures developped and under revision in ACMAD-MESA will provide inputs to the operational guidelines/manual</t>
  </si>
  <si>
    <t>Presentation at ICT-CSIS on CSIS and UIP at regional level, the meeting of ICT on GFCS/CSIS was set up to plan, coordinate implemention of CSIS, ACMAD6MESA presented on Collaboration between CSIS and UIP at Regional level . This contribute to result area6 on partnerships and networking for ACMAD-MESA      The paper is available at: D:\plan&amp;budget2014\GFCS2014\ICTCSISGFCSmeetingnov2015\latestictcsismeetingdocs      Exchange with AUC and other partners on the main questions to be address at the COP 21 side events, monitor finalization of roll up banners for COP 21</t>
  </si>
  <si>
    <t>preparation and presentation of seasonal forecasts methods, procedures , products and services developed with ACMAD/MESA project. This document is a contribution to ACMAD-MESA training material on drought and seasonal forecast discussed with other international experts attending MEDCOF training. It is available at:  E:\Desktop\RCC2014\training\MEDCOFtrainingdocs\alllmedcoftrainingmaterials</t>
  </si>
  <si>
    <t>Meet with njau on the weekly report 58 to 61,    njau to reformat 2015 extreme event tables using Africa climate sttus report of 2013 format,  do the same for 2015, njau to revise his weekly reports</t>
  </si>
  <si>
    <t>with serges, procurements for 3 lots of rool up banners, printing newletters and brochure, printing visit card, lot 3 on banners</t>
  </si>
  <si>
    <t>roll up banners under printing</t>
  </si>
  <si>
    <t>10-2523/11/2015</t>
  </si>
  <si>
    <t>Dissemination of radio and TV spot not net done</t>
  </si>
  <si>
    <t>French SCAC to fund the officer at embassy is at end of mission,  request should be made the previous year</t>
  </si>
  <si>
    <t xml:space="preserve">Reception of visibility material , packing </t>
  </si>
  <si>
    <t>Serges to see with gilles on additional charge due to transport of roll up banners</t>
  </si>
  <si>
    <t>Joyce and Manfred to send by email invitations</t>
  </si>
  <si>
    <t>Distribution of invitations by hand, email and at meeting</t>
  </si>
  <si>
    <t>Flyer send to Hailu:   serges to follow to make sure that flyers was distributed by Hailu</t>
  </si>
  <si>
    <t xml:space="preserve">Business card sample will come today for valiadation , DG, Giiles, </t>
  </si>
  <si>
    <t>Identify Africa pavilon, hall , branding hall with visibility material, gadgets ' bags, packages to be prepare on 29 November in at home)</t>
  </si>
  <si>
    <t>filming side event on Nov 30, 2015,  Serges send identification email to the facebook ; twitter leady,  Volke Hanke for DW TV in Germany ask for a meeting with Hanke</t>
  </si>
  <si>
    <t>Serve send invitation to DW TV for Hanke</t>
  </si>
  <si>
    <t xml:space="preserve">Achat d'un livre d'or , achat a visitor book </t>
  </si>
  <si>
    <t>voir Gilles</t>
  </si>
  <si>
    <t>On NoV 30</t>
  </si>
  <si>
    <t xml:space="preserve">Welcome by Serges, Introduction by andre and presentation of the side event programme  a summary should be given at the end </t>
  </si>
  <si>
    <t xml:space="preserve">Cocktail après side event envisagé ??? </t>
  </si>
  <si>
    <t xml:space="preserve">For Africa pavilon , participate to at least two side events before us. </t>
  </si>
  <si>
    <t xml:space="preserve">Serges, Manfred, Hailu, Musanganire  ensure twitter, facebook follow up, Serges will serve mainly as cameraman </t>
  </si>
  <si>
    <t>Serges make interviews of parners to get feedback  to collect success stories, contact environmental journalist for a coktail to presnet mESA and look for project promotion , collect network contacts to be shared</t>
  </si>
  <si>
    <t>Serges collect CDs for partners mentionning use of ACMAD MESA services, make interview, dialogue days at COP 21</t>
  </si>
  <si>
    <t>Meeting with Musanganire to monitor activities and achievements</t>
  </si>
  <si>
    <r>
      <t xml:space="preserve"> newsletters N01 trabslated in english on AMCOMET and ACMAD-MESA Kick-Off,  design of the  second newsletter on ACMAD-MESA activities and success stories, :  - A press release describing ACMAD-MESA side event done;   Sucess story translated with speech of president of niger , </t>
    </r>
    <r>
      <rPr>
        <b/>
        <sz val="11"/>
        <color theme="1"/>
        <rFont val="Calibri"/>
        <family val="2"/>
        <scheme val="minor"/>
      </rPr>
      <t xml:space="preserve">Musanganire should expand the list of success stories with web information on addressing floods in east Africa and drought in southern Africa,                                                                                                                                                </t>
    </r>
    <r>
      <rPr>
        <sz val="11"/>
        <color theme="1"/>
        <rFont val="Calibri"/>
        <family val="2"/>
        <scheme val="minor"/>
      </rPr>
      <t xml:space="preserve">Fact sheets already well prepared she did not worked on it,  rool up banner products collected, 2 policy briefs prepared,  One TTV video made with policy brief , Kick-off Video reviewed and key messages identified/ selected, </t>
    </r>
    <r>
      <rPr>
        <b/>
        <sz val="11"/>
        <color theme="1"/>
        <rFont val="Calibri"/>
        <family val="2"/>
        <scheme val="minor"/>
      </rPr>
      <t xml:space="preserve">key messages submited to Serges for extraction ,   </t>
    </r>
    <r>
      <rPr>
        <sz val="11"/>
        <color theme="1"/>
        <rFont val="Calibri"/>
        <family val="2"/>
        <scheme val="minor"/>
      </rPr>
      <t>collect information and tweet on ACMAD products and services, records of tweets kept, started collecting feedbacks from users, content like policy briefs, emails of thanks to cantacts who used ACMAD MESA information, provided to webmaster for update of the website,  corporate identity toolkit ( business card, brochures, ) discussed</t>
    </r>
  </si>
  <si>
    <t>Prepare video clip with Manfred and Musanganire,  exchange with Dr? Hans on IMPACT 2C reporting period 2 and 3 and addition of financial signatories Nafissa and Zeinabou, revoking Bachir</t>
  </si>
  <si>
    <t>Recruitment committee meeting at 4 pm on Nov 24, 2015</t>
  </si>
  <si>
    <t>see dg urgently on Monday</t>
  </si>
  <si>
    <t>a paper on CSIS and UIP collaborative endeavors    D:\plan&amp;budget2014\GFCS2014\ICTCSISGFCSmeetingnov2015\latestictcsismeetingdocs</t>
  </si>
  <si>
    <t>Review of OCHA documents with gedeon on flood alert for coming months over souther ethiopia. This document should be collected and archived regularly by Alphonsine</t>
  </si>
  <si>
    <t>Robert brown submited url access to remotely sense data for hydrological drought monitorin to ACMAD and CICOS</t>
  </si>
  <si>
    <t>25-27/11/2015</t>
  </si>
  <si>
    <t>Prepare presentation at co side events, review concept notes, prepare invitation and send to participants, exchange with massimo on the dates and logistics for the perr review meeting 12/13 jan 2016, provision of links to peer review documentation to robert, inventory of links and documents made for robert</t>
  </si>
  <si>
    <t>review of 3 periods drafts form Cs for impact 2C project with Zeinabou</t>
  </si>
  <si>
    <t>final review of njau weekly report 58 to 62</t>
  </si>
  <si>
    <t>Meeting with Ms. Joyce on weekly report starting on week 53</t>
  </si>
  <si>
    <r>
      <t xml:space="preserve">completing  installation of e-station 2 and website development planned to be done in week 53:  achievements of week 53: domain registration acmad-au.org  done but ( </t>
    </r>
    <r>
      <rPr>
        <b/>
        <sz val="11"/>
        <color rgb="FFFF0000"/>
        <rFont val="Calibri"/>
        <family val="2"/>
        <scheme val="minor"/>
      </rPr>
      <t>she should build a procedure to register the domain name</t>
    </r>
    <r>
      <rPr>
        <sz val="11"/>
        <color theme="1"/>
        <rFont val="Calibri"/>
        <family val="2"/>
        <scheme val="minor"/>
      </rPr>
      <t>), webmails creation (</t>
    </r>
    <r>
      <rPr>
        <sz val="11"/>
        <color rgb="FFFF0000"/>
        <rFont val="Calibri"/>
        <family val="2"/>
        <scheme val="minor"/>
      </rPr>
      <t xml:space="preserve"> she should build the procedure to create webmails</t>
    </r>
    <r>
      <rPr>
        <sz val="11"/>
        <color theme="1"/>
        <rFont val="Calibri"/>
        <family val="2"/>
        <scheme val="minor"/>
      </rPr>
      <t>) and upload the content.  install and configure 2 printers and fill relevant sections of the asset inventory table , upload bulletins ( s</t>
    </r>
    <r>
      <rPr>
        <b/>
        <sz val="11"/>
        <color rgb="FFFF0000"/>
        <rFont val="Calibri"/>
        <family val="2"/>
        <scheme val="minor"/>
      </rPr>
      <t>he should add a submenu under products and service for upload of continental env bulletin</t>
    </r>
    <r>
      <rPr>
        <sz val="11"/>
        <color theme="1"/>
        <rFont val="Calibri"/>
        <family val="2"/>
        <scheme val="minor"/>
      </rPr>
      <t xml:space="preserve">), reminded JRC on missing file in e-station software who sent the link.   Major of week 54: Website config, installation of e-station : achievements week54: configured webmails and website, trained by Ali to update RCC website on African RCC website.  </t>
    </r>
    <r>
      <rPr>
        <b/>
        <sz val="11"/>
        <color theme="1"/>
        <rFont val="Calibri"/>
        <family val="2"/>
        <scheme val="minor"/>
      </rPr>
      <t xml:space="preserve">Tried downloading missing debian package unsuccesfull because low internet bandwith  , </t>
    </r>
    <r>
      <rPr>
        <sz val="11"/>
        <color theme="1"/>
        <rFont val="Calibri"/>
        <family val="2"/>
        <scheme val="minor"/>
      </rPr>
      <t>communicated with bluehot on failing admin password and errors were corrected by changing the password</t>
    </r>
    <r>
      <rPr>
        <b/>
        <sz val="11"/>
        <color theme="1"/>
        <rFont val="Calibri"/>
        <family val="2"/>
        <scheme val="minor"/>
      </rPr>
      <t xml:space="preserve">.  </t>
    </r>
    <r>
      <rPr>
        <sz val="11"/>
        <color theme="1"/>
        <rFont val="Calibri"/>
        <family val="2"/>
        <scheme val="minor"/>
      </rPr>
      <t>Three Plug in for yearly archive, security, administration downloaded, test in demo webiste and installed on live website</t>
    </r>
    <r>
      <rPr>
        <b/>
        <sz val="11"/>
        <color theme="1"/>
        <rFont val="Calibri"/>
        <family val="2"/>
        <scheme val="minor"/>
      </rPr>
      <t xml:space="preserve"> ( </t>
    </r>
    <r>
      <rPr>
        <b/>
        <sz val="11"/>
        <color rgb="FFFF0000"/>
        <rFont val="Calibri"/>
        <family val="2"/>
        <scheme val="minor"/>
      </rPr>
      <t>She should produce a procedure for download, test and install one plugin</t>
    </r>
    <r>
      <rPr>
        <b/>
        <sz val="11"/>
        <color theme="1"/>
        <rFont val="Calibri"/>
        <family val="2"/>
        <scheme val="minor"/>
      </rPr>
      <t xml:space="preserve">).  </t>
    </r>
    <r>
      <rPr>
        <sz val="11"/>
        <color theme="1"/>
        <rFont val="Calibri"/>
        <family val="2"/>
        <scheme val="minor"/>
      </rPr>
      <t xml:space="preserve"> link  created on MESA to RCC website.  main activities of week 55: policy on website accessibility. Fill the investment-assesst register and permanent inventory record. continue downloading dbian package. Development of testing site. Achievements of week55:  created the test site www.site.acmad-au.org, policy doccment drafted. products and calendar updated with TEM5. attended COP 21 preparation. asset register updated. Update MESA site archive using RCC archive.                                                                                                                                           </t>
    </r>
    <r>
      <rPr>
        <b/>
        <sz val="11"/>
        <color theme="1"/>
        <rFont val="Calibri"/>
        <family val="2"/>
        <scheme val="minor"/>
      </rPr>
      <t>Main activities of week 56</t>
    </r>
    <r>
      <rPr>
        <sz val="11"/>
        <color theme="1"/>
        <rFont val="Calibri"/>
        <family val="2"/>
        <scheme val="minor"/>
      </rPr>
      <t xml:space="preserve">: update RCC and MESA websites with bulletins and COP21 news. Submit monthly and annual station status reports ( </t>
    </r>
    <r>
      <rPr>
        <b/>
        <sz val="11"/>
        <color rgb="FFFF0000"/>
        <rFont val="Calibri"/>
        <family val="2"/>
        <scheme val="minor"/>
      </rPr>
      <t>she should put the logframe source of verification as hyperlinks pointing to relevant documents on the website - very important for monitoring and evaluation</t>
    </r>
    <r>
      <rPr>
        <sz val="11"/>
        <color theme="1"/>
        <rFont val="Calibri"/>
        <family val="2"/>
        <scheme val="minor"/>
      </rPr>
      <t xml:space="preserve">)         achievements of week 56:  monthly report made-annual station report drafted.  updated the web content with bulletins. investment asset register filled and address book updated with COP 21 group. webmail account created information@acmad-au.org ( </t>
    </r>
    <r>
      <rPr>
        <b/>
        <sz val="11"/>
        <color rgb="FFFF0000"/>
        <rFont val="Calibri"/>
        <family val="2"/>
        <scheme val="minor"/>
      </rPr>
      <t>she prepared the webmail account procedure  very important</t>
    </r>
    <r>
      <rPr>
        <sz val="11"/>
        <color theme="1"/>
        <rFont val="Calibri"/>
        <family val="2"/>
        <scheme val="minor"/>
      </rPr>
      <t xml:space="preserve">).   Main activities of week 57: Complete and send annual report , update cop21 group, identify archive management plug ins, test development site    Achievements of week 57: completed annual status report updated cop 21 group, identified plug in for web statistics.    </t>
    </r>
  </si>
  <si>
    <t>Nov 30-Dec 11 2015</t>
  </si>
  <si>
    <t>participation to COP 21, prepare peer review and supervision mission AU/EU in January 2016</t>
  </si>
  <si>
    <t>Reviw of ICT/CSIS ToRs on Dec 11, 2015</t>
  </si>
  <si>
    <t>Organization of 2 side events, participation as panelists to 3 side events ( CR4D of UNECA, EL Nino impacts in East Africa by ICPAC,  ESA and Africa by ESA, ) in cluding ESA satellites data applications in Africa, attend 4 side events including copernicus</t>
  </si>
  <si>
    <t xml:space="preserve">  http://www.iisd.ca/climate/cop21/cdafrica-ap/5dec.html </t>
  </si>
  <si>
    <t>Prepare shear proposal</t>
  </si>
  <si>
    <t>Need to register and fill forms</t>
  </si>
  <si>
    <t>Dec 14-17, 2015</t>
  </si>
  <si>
    <t>I am assisting Dr. Robertson with the business component of the proposal for
the SHEAR call. It is most likely that African Centre of Meteorological
Applications for Development’s
contribution  will be included as a subcontract in the proposal through
either the IRI or ICRISAT.
For now, please have your staff populate the excel spreadsheet template and
register for the Je-S system.  Each subcontract will have to be registered
in the system in order to be listed.  You can find details on how to create
an account here:  &lt;https://je-s.rcuk.ac.uk/Jes2WebLoginSite/login.aspx&gt;
https://je-s.rcuk.ac.uk/Jes2WebLoginSite/login.aspx.
I will get back to you in a couple of days whether we will be processing the
subcontract through the IRI, in which case Columbia will require additional
forms be completed
When preparing the budget, please be sure that your staff reads Annex 2
(Financial Conditions) to determine what is allowable to budget. Below are
some key points:
1) Costs are covered at 100% for non-UK organizations
2) Costs need to be budgeted at current price levels with no allowance for
inflation. Awards will include increases based on UK Treasury GDP deflators
3) Costs need to be itemized and fully justified
4) Maximum investigator support: 1650 hours per year
5) Travel costs will need to be itemized (I believe costs should be itemized
with as much detail as possible including airfare, lodging, subsistence) and
should include purpose and destination
6) Other costs need to be itemized and justified
7) Administrative costs are not allowed.  These include finance staff,
secretaries, computer support, postage, photocopying, and telephone
8) Indirect costs: maximum is 20% for high income countries and 50% for low
income countries. This can only be charged to Payroll related expenses.
9) The budget should be prepared in Pound Sterling (GBP)
I also wanted to update you on the final budget numbers that were included
in the first phase of the proposal. As you are aware, we had to reduce some
budget line-items as they were unallowable per Annex 2 (appended).
Unfortunately, due to budget constraints we had to further reduce the budget
as follows to come in under the budget target for SHEAR. We understand if
you need to make adjustments to the scope of work to ensure good
collaboration on the project.
For your reference, I believe ACMAD’s draft budget was as follows:
                        Budget  (GBP)
Please have your staff complete the budget by Tuesday, December 8th and
request that your organization register in the JE-S system as soon as
possible.
Thank you for your assistance</t>
  </si>
  <si>
    <t xml:space="preserve">Meet with Diasso to discuss deliverables, prepare visit on AFD on Vigirisk, discuss revision of financial report for 2014 vigirisk with SAF, discuss report with Njau and Musanganire, prepare for the peer review and visit of EUDel/AU, meet with diasso on December 16, 2015 on CCA deliverables ( statements on 2014 and 2015 ,  SDP for CCA put on pc 10 under diasso,   review of indices for climate change assesment report nO 1, Diasson will prepare climate change maps for annual temp, annual preci, JAS, MAM, NDJ precip change for 2011-2040)                                                                                    With Gilles, review documentation for audit preparation, bank journals, bank reconciliation , statement of income and expenditure, financial report, </t>
  </si>
  <si>
    <r>
      <t>with Diassa : SDP, integration and validation report ( to use GHCN derived indices, articles from Agrhymet on indices, other indices on IRI data Library,  for peer review ( SDP with catalogues, report on 2014/15 state of African climate….),  Diasso prepare technical notes for state of climate bulletins with procedure for product generation., include procedure for 2 consecutive monts precipitationto analysze late/ealy start//cessation of rainy season. RClimdex for pints , Rclimdex for grid, with Musanganire  on her outputs , activities, tasks, indicators and source of verification ( fact sheets, press release, newsletters, banners,, tweets and re-tweets, policy briefs, video, review existing videos and pick key messages ( done for kick off need serges to extracts combine and disseminate on the website), 18 documents produced as  website content , co</t>
    </r>
    <r>
      <rPr>
        <b/>
        <sz val="11"/>
        <color theme="1"/>
        <rFont val="Calibri"/>
        <family val="2"/>
        <scheme val="minor"/>
      </rPr>
      <t xml:space="preserve">llected reports , audio and videos on measures and actions taken in countries should be archive on te website statrting inJanuary 2016,  need to address responsabilities in preparing, uploadeing, give rigths,  Musanganire need login and password for facebook access                                    Gilles should follow up justification of ACMAd contribution with tmesheets of Diasso helping Mokoena, Seinabou preparing payments, rent ACMAD office and equipements (vehicles, computers, printers....), Gilles evluate the ACMAD contribution  to be done during the second year  </t>
    </r>
  </si>
  <si>
    <t>Dec 17, 2016</t>
  </si>
  <si>
    <t>review of weekly reports of   October 2015 iof Diasso, download arc datsts for rainfall profiles,  a script used by hubert for profiles</t>
  </si>
  <si>
    <t>Dec 18, 2015</t>
  </si>
  <si>
    <r>
      <t xml:space="preserve">final review and sing diasso timesheets Oct-Nov 2015,  prepare and send to au report of africa pavilion side event, </t>
    </r>
    <r>
      <rPr>
        <b/>
        <sz val="11"/>
        <color theme="1"/>
        <rFont val="Calibri"/>
        <family val="2"/>
        <scheme val="minor"/>
      </rPr>
      <t>make appointment for shear conf call on monday</t>
    </r>
  </si>
  <si>
    <t>Dec 20, 2015</t>
  </si>
  <si>
    <t>Review Paris agreement ,, prepare  programme with Spain</t>
  </si>
  <si>
    <t>Indices based on ERA interim and ARC daily dataset tried but not conclusive,  because between 83 and 85 many daily data are missing in ARC ,  dowtload dataasets available nload RCMs and generation of indices,  , structured datasets collectect , diasso will bprepare a document on d</t>
  </si>
  <si>
    <t>Shear projects e-conference, prepare project for spain-Acmad collaboration</t>
  </si>
  <si>
    <t>preparation final repor</t>
  </si>
  <si>
    <t>Prepare announcement for swiocof-04, discussion with SAF on organization of swiocof with  Gedeon and Hubert as participants</t>
  </si>
  <si>
    <t>Draft budget and anouncement for SWIOCOF-04</t>
  </si>
  <si>
    <t>DG should nominate by  04 January 2016</t>
  </si>
  <si>
    <t>participate to the 5th meeting of the MESA, Programme Steering Committee, which will be held on 8-11 February 2016, in Accra, MESA will support one representative</t>
  </si>
  <si>
    <t>Dec 22, 2015</t>
  </si>
  <si>
    <t>draft letters for invitation  MESA PSC 5, invitation of stephan fox to AUC-EU mission jan 18-19, 2016,  draft kick off meeting report held on august 31 to Sept 01, 2015</t>
  </si>
  <si>
    <t>Dec 23, 2015</t>
  </si>
  <si>
    <t>meeting on vigirisk justification, kandadji, aemet-acmad, Zeinabou, ACMAD received about 1 billion, AFD was reimbursed 325 miilions,   a total  of about 700 millions is to be justified, about 500 millions was justified , it remain less than 200 millions</t>
  </si>
  <si>
    <t xml:space="preserve"> ACMAD received two  advanced payments ( 634 million and 469 millions)i,  6 justifications submitted by ACMAD for a total of  until avril 2013  since Mai 2013  ACMAD should submit justifications in the appropriate template, justifications should be given with Demande de Reapprovisionnement de fond template</t>
  </si>
  <si>
    <t>Dec 23? 2015</t>
  </si>
  <si>
    <t xml:space="preserve">Every  Friday  monitor staff and copies of admin andfinance docs to ACMAD,  </t>
  </si>
  <si>
    <t xml:space="preserve">Kandadji sent 69millions, in February 2015 ACMAD  prefinanced  16 millions , </t>
  </si>
  <si>
    <t>Nafissa has been given elements to finalize justifications</t>
  </si>
  <si>
    <t>Dec 28, 2015</t>
  </si>
  <si>
    <t xml:space="preserve">Vigistrist justification documentts revission with Zeinabou, </t>
  </si>
  <si>
    <t>Dec 29_30 2015</t>
  </si>
  <si>
    <t>email sent on Dec30 to AMA in ethiopia on  financial statements and report for the remaining amount of about BIR 100,000</t>
  </si>
  <si>
    <t>Exchange with Kandadji focal point who request by Monday 04 jan 2016 , report including justification of expenses</t>
  </si>
  <si>
    <t xml:space="preserve">two meetings with nafissa , leon and Ali to prepare a  the report and justification of expenses </t>
  </si>
  <si>
    <t>Jolly is waiting for EU Del focal point next week to agree on the letter to be sent by  EU/AU to ACMAD on new budget modification</t>
  </si>
  <si>
    <t>MESA  finance visit</t>
  </si>
  <si>
    <t>email sent to Massimo  on the visit of Human Dynamics finance officer to ACMAd last week of January</t>
  </si>
  <si>
    <t>Finalise kick-off report and other services products ( statement of climate for 2014 …) and update on the website for peer review</t>
  </si>
  <si>
    <t>exchanges with TAT (Robert Brown) to prepare Peer review</t>
  </si>
  <si>
    <t xml:space="preserve">Exchange with Gilles and Djibo on asset register, inventory records and logbook for  infrastructure management </t>
  </si>
  <si>
    <t>KANDADJI AND VIGIRISK REPORTS AND JUSTIFICATIONS TOP ON THE AGENDA</t>
  </si>
  <si>
    <t>Vacancies for climate assessment and policy liaison officer extended and dissementation to potential candidates</t>
  </si>
  <si>
    <t>Shear proposal updated and submitted to andrew robertson on dec 30, 2015</t>
  </si>
  <si>
    <t>Finalize the brief for policy and decision makers for Jan-April 2016 period</t>
  </si>
  <si>
    <t>Review technical note and bulleting for drought and seasonal forecast</t>
  </si>
  <si>
    <t>Ask Gedeon next week to write the MESA bulletin</t>
  </si>
  <si>
    <t>Dec 31, 2015</t>
  </si>
  <si>
    <t>AUC letter on videconf and server for MESA reminding no tax and custum cost to Niger government</t>
  </si>
  <si>
    <t>Preapre meeting with  AUC/EU del</t>
  </si>
  <si>
    <t>Revise buddet modification for Jolly, email and phone exchange with Jolly</t>
  </si>
  <si>
    <t>topics to discuss:  Indirect cost discussions, GC art 9.4 ,  Specific conditions of grant, responses to EU del questions on budget modification</t>
  </si>
  <si>
    <t>Jan 04 2016</t>
  </si>
  <si>
    <t>start printing report on week 54</t>
  </si>
  <si>
    <t>Discuss RCOFs facts sheets exploitation/printing  adding mesa logo, distributing to the 3 MESA meetings participants in January 2016</t>
  </si>
  <si>
    <t>Ask Gedeon whereabout of the MESA bulletins not RCC long range</t>
  </si>
  <si>
    <t>Recall Diasso on procedures, and report on scenarios, maps that were analyzed to generate hazards scenarios for peer review</t>
  </si>
  <si>
    <t>https://je-s.rcuk.ac.uk/JeS2WebLoginSite/Login.aspx,    The system” – the Je-S System, including the associated hardware, software, databases and Web pages.
“The Councils”, “we”, “us”, “our”, “ourselves” – AHRC, BBSRC, EPSRC, ESRC, MRC, NERC, STFC and other funding organisations using the Je-S system.</t>
  </si>
  <si>
    <t xml:space="preserve">You will own a personal identifier (PID), username and password in order to access the system. You can choose your own username and password provided it meets our minimum requirements. We have built in appropriately high standards of security to protect your interests as well as ours.
    You can request that your user account is terminated by notifying the Je-S Helpdesk (E-mail: JeSHelp@rcuk.ac.uk Phone: +44 (0) 1793 44 4164).
</t>
  </si>
  <si>
    <t>try to register on the Je-S system for the SHEAR proposal - electronic grant submission - Registration successful</t>
  </si>
  <si>
    <t>Registration sucessfully done</t>
  </si>
  <si>
    <t xml:space="preserve">Draft letter of support, ACMAD description for the track record part of the proposal </t>
  </si>
  <si>
    <t xml:space="preserve">CV sent for SHEAR proposal </t>
  </si>
  <si>
    <t>Shear letter of support, budget for acmasd, description of ACMAD document prepared and sent</t>
  </si>
  <si>
    <t>D:\plan&amp;budget2014\UKAIDDFIDacmadcooperation</t>
  </si>
  <si>
    <t>Jan 05, 2016</t>
  </si>
  <si>
    <t>Zeinabou  should make a state of justifications for impact 2C and archive de justification documents</t>
  </si>
  <si>
    <t>Read the MESA financing Agreement including the annexes</t>
  </si>
  <si>
    <t xml:space="preserve">bulletin MESA a édité par Serges </t>
  </si>
  <si>
    <t xml:space="preserve">Discussions avec Gedeon, il dit qu'il y a 4 bulletins et serges a publié 1 seul, un logiciel est nécessaire pour éditer.  La page de garde doit etre sur le </t>
  </si>
  <si>
    <t>Préparer la communication autour des 3 réunion MESA de janvier 2016</t>
  </si>
  <si>
    <t>Serges réfléchit jusqu'à 11 heures</t>
  </si>
  <si>
    <t xml:space="preserve">Bulletin DSF ACMAD MESA </t>
  </si>
  <si>
    <t xml:space="preserve">Donner des exemples , serges prépare la 3ième newsletter et son rapport pour la COP 21, role de Musanganire, préparer les événements extremes, construire les policy briefs, faire des facts sheets, faire des success stories,  reviser et éditer les bulletinns et policy briefs,  rapports de bonnes pratiques, faire en anglais les documents de communication,  </t>
  </si>
  <si>
    <t>Prepare next week meeting on work plan and budget - collect year 1 report  and comments of AUC/EU</t>
  </si>
  <si>
    <t>Read the MESA financing Agreement including the annexes for preparation of 3 MESA meetings in Jan 2016</t>
  </si>
  <si>
    <t>Jan 06 2015</t>
  </si>
  <si>
    <t xml:space="preserve">Activate a Je S account </t>
  </si>
  <si>
    <t>Thank you for creating an account for Je-S. Before you log in please use the following link to activate your account:
https://je-s.rcuk.ac.uk/link/go.aspx?r=96af02674a344085b9c72d09ba7efebf
Please note that this link will remain active for 1 month from the date of issue. If you have not activated your account within this timescale please contact the helpdesk for a new activation link. Once your account has been activated please use the following link to access the Je-S login page, which you may wish to add to your favourites on your computer:    https://je-s.rcuk.ac.uk
Regards   Je-S Helpdesk.</t>
  </si>
  <si>
    <t xml:space="preserve">welcome coulibaly - he should make an inventory of EUMETSAT data archive usable for climate monitoring </t>
  </si>
  <si>
    <t xml:space="preserve">
Your account has now been successfully activated.
You may now access your document summary.
</t>
  </si>
  <si>
    <t>Visite du consultant OMM à partir du 10 Janvier 2016</t>
  </si>
  <si>
    <t>Pour me faire le point:
i) les documents rassemblés;
ii) ceux envoyés au Consultant.
Je vous rappelle que le consultant sera à ACMAD à partir du 10/01/2016.</t>
  </si>
  <si>
    <t>SAF-Climate (short training on SAF product catalogue and timeseries plots online), CMT from CPC/NCEP ( precip profiles),  R statisticts ( for box plots), look for ECMWF siol moiture data and JRC/ECMWF soil moisture</t>
  </si>
  <si>
    <t>Jan 07 2016</t>
  </si>
  <si>
    <t>content of the list  Name,  firstname,  contarct type, start date, end date , home address,  office address, Nationality</t>
  </si>
  <si>
    <t>Jan 07 2016 - Urgent</t>
  </si>
  <si>
    <t xml:space="preserve">Review timeshets and weekly reports of team members ( communication, TE and STE Service 2 and intern </t>
  </si>
  <si>
    <t>review applications for climate assement short term</t>
  </si>
  <si>
    <t xml:space="preserve">review reports of MESA reviewers posteed on </t>
  </si>
  <si>
    <t>https://www.dropbox.com/sh/dcl4p93hm971m40/AAC1ipxm46n1GLA-pfC0TRz2a?dl=0</t>
  </si>
  <si>
    <t>Contact Bokoye on ACMAD-Environment Canada cooperation</t>
  </si>
  <si>
    <t>finalize justifications for kandadji and Vigirisk ( Etat recapitulatif des dépenses par composantes, états justificatifs détaillés des dépenses, Tableau de susivi budgétaire, Situation de caissse(compte projet), Etat de rapprochement bancaire de la période et relévé bancaire, Annexes ( journal du projet vigirisk à ACMAD)</t>
  </si>
  <si>
    <t>E:\Desktop\RCC2014\longrangeforecasts\JFMFMA2016</t>
  </si>
  <si>
    <t>prepared by zeinbou</t>
  </si>
  <si>
    <r>
      <t>Gilles should make and regularly update a contact list of ACMD-MESA personnel, meet with</t>
    </r>
    <r>
      <rPr>
        <b/>
        <sz val="11"/>
        <color rgb="FFFF0000"/>
        <rFont val="Calibri"/>
        <family val="2"/>
        <scheme val="minor"/>
      </rPr>
      <t xml:space="preserve"> Gilles on finacial reports particularly justification documents, </t>
    </r>
    <r>
      <rPr>
        <b/>
        <sz val="11"/>
        <rFont val="Calibri"/>
        <family val="2"/>
        <scheme val="minor"/>
      </rPr>
      <t>meet Gilles and Safia on copies of administrative letters, meet Gilles with Zeinabou on vouchers copies, bank account statements, meet with Gilles and Manfred to prepared annexes required in year 1 report ACMAD-MESA</t>
    </r>
  </si>
  <si>
    <t>meeting to prepare ACMAD-AEMET PTBA</t>
  </si>
  <si>
    <t>Hi everyone,
I’m pleased to tell you that our DFID/NERC SHEAR proposal was successfully submitted by all 4 lead institutions yesterday (with 15 mins to spare!), due not least to the heroic efforts of Sibiry in pulling all budget details of the 4 African institutions together, and Ira, Pam and Erica working almost around the clock here at IRI. A huge call out to them! Attached are the final pdfs of the Case for Support and Pathways to Impact.
Thanks to you all for your outstanding contributions, and keeping fingers crossed that we get to work together on realizing what we’ve proposed. According to the schedule, we’ll hear back on March 14 and hopefully be invited to respond to a positive evaluation.
best wishes,
Andy</t>
  </si>
  <si>
    <t>Shear proposal submited to Ukaid (DFID and NERC). This activity feeds in the partnership  for further refinenment, tailoring, communication and  application of MESA Services</t>
  </si>
  <si>
    <t>Sawidra</t>
  </si>
  <si>
    <t>Bonjour à tus,
 Je vous transfère ce courriel un fois encore pour rappeler la nécessité que ACMAD:
i) finalise les TDR des postes d’experts;
ii) lance les avis de vacances des postes
iii) prépare les MoU à signer avec les institutions partenaires au Gabon, en Trique du Sud et l'ICPAC
iv) prépare la lettre  de relance de ces institutions afin de s'assurer qu’elles sont toujours intéressées.
Merci
----- Mail transféré -----
De : Vincent Gabaglio &lt;Vincent.Gabaglio@eumetsat.int&gt;
À : Diallo alhassane &lt;a2diyalo04@yahoo.fr&gt;
Cc : Direction Generale ACMAD &lt;dgacmad@acmad.org&gt;; Benjamin Lamptey &lt;bllamptey@gmail.com&gt;; 'Emilio BARISANO' &lt;ebarisano@aol.com&gt;
Envoyé le : Mardi 10 novembre 2015 3h13
Objet : RE: Suite échanges sur projet
Bonjour,
Comme convenu, voici les deux points sur lesquels il serait possible d avancer dans l attente de l approbation du projet SAWIDRA par la BAD.
1. la preparation des avis de postes pour le personnel projet et les deux experts internationaux qui devront être recruté
2. la formalisation du partenariat avec les site d acceuil des antennes (SANSA, ICPAC, AGEOS )
Poru le premier point, il est important d anticiper la preparation (pour publication)  des postes (notament celui du chef de projet). Les intitules sont deja defini dans la demande de financement, mais il s agit de preparer le descriptif des postes et les experiences exigees. Ceci permettra d eviter des delais entre L approbation du projet et le demarrage effectif des activites.
Pour le second point, je me refere au raport de la derniere videoconference . Il est important que vous vous assuriez au niveau mangerial de l engagement des institutions d acceuil des antennes. Et ceci meme avant la signature du projet. La proposition est d avancer en deux etapes. :
A. Un echange de lettre dès à present.
B. La signature d un "hosting agreement"  avant le deploiement effectif des antennes
L echange de lettre pourrait inclure les elements suivants.
- presentation du projet (achat des antennes) et intentions de l ACMAD de deployer ces antennes dans les institutions concernees
- rappel des conclusions de Darmstadt
- engagement de l acmad a discuter d un accord dans le courant du projet qui pourrait inclure le transfert de proriete, et les engagements a plus long terme
- la possibilite pour l institution d acceuil  d'utiliser toutes les donnees receuillies pour ses propres besoin,
- la neçessite de transmettre une partie de ces donnes pour ACMAD et les partenaires.
- l implication de l institution d acceuil dans toute la procedure d achat et d installation et d operation des antennes (y compris formation du personnel de l institution pour operation et maintenance preventive
Il faut ensuite demander a l institution de confirmer son intention d acceuillir une des antenne.
Nous pouvons revoir l ebauche de lettre. Il sera judicieux de discuter du contenu avec les institutions d acceuil avant formalisation de l envoi.
Meilleures salutations
Vincent</t>
  </si>
  <si>
    <t xml:space="preserve">mettre dans les TDRs de Coulibaly, numeriser les long range forecasts et faire les vérifications avec RPSS, </t>
  </si>
  <si>
    <t>Message reçu de Maki pour les prévisions en données numériques, in weekly report put preparation of ToRs of Coulibaly/Internship</t>
  </si>
  <si>
    <t>Review reports of peer reviewers</t>
  </si>
  <si>
    <t>Review final financial report of vigirisk with justifications</t>
  </si>
  <si>
    <t>January 11, 2016</t>
  </si>
  <si>
    <t xml:space="preserve">read and review peer reviewers documents </t>
  </si>
  <si>
    <t>D:\plan&amp;budget2014\MESA2014\MESAoperatingplanningandreporting\mesastaffreports\andre\resultarea6\planningbudgetreporting\peerreviewjan2016</t>
  </si>
  <si>
    <t>Prepare with Bachir the QGIS version of the feebback maps completed by Musanganire taking out the countries borders</t>
  </si>
  <si>
    <t xml:space="preserve">work with  intern on NVDI product  ( for Drought monitoring service </t>
  </si>
  <si>
    <t>weel completed</t>
  </si>
  <si>
    <t>final review of Vigirisk justifications</t>
  </si>
  <si>
    <t>i</t>
  </si>
  <si>
    <t>Prepare of EU/AUC visit ,after COP 21 we want to collaborate with ACPC,  on the agenda of the ACMAD/AUC.EU meeting,,   what to do with SADC/CSC on MoU</t>
  </si>
  <si>
    <t xml:space="preserve">Template for quaterly worl plan and timeline  given to Serges  and to be given to all </t>
  </si>
  <si>
    <t>Review December 2015 ACMAD-MESA Bulletins</t>
  </si>
  <si>
    <t>exchange with manfred to put quarterly reports and interim report on the pc 10 and wensite</t>
  </si>
  <si>
    <t>Procedure to digitalize seasonal forecasst by  Hubert under supervision with Arc map, Arc catalog arcgis</t>
  </si>
  <si>
    <t>Urgent with Gilles</t>
  </si>
  <si>
    <t>Jan  12, 2015</t>
  </si>
  <si>
    <t>Presentation of the first meningitis vigilance bulletin  by Bachir and review by PM</t>
  </si>
  <si>
    <t>Explain how to fill the quarterly  work plan/dashboard</t>
  </si>
  <si>
    <t>I should present the quarterly /dashboard temlate/ Year two work plan to all</t>
  </si>
  <si>
    <t xml:space="preserve">Urgent </t>
  </si>
  <si>
    <t>Peer reviewers were introduced to ACMAD-MESA projects logframe a, products and services</t>
  </si>
  <si>
    <t xml:space="preserve"> Inventory records of consummables and supplies, asset registry, need for one computer for  video presentations, one printer of Joyce one adaptor for connecting new computers with projector, 3 rallonges/power connectors, recruitment of policy liaison officer and climate assessment expert</t>
  </si>
  <si>
    <t>Jan 13 2016</t>
  </si>
  <si>
    <t xml:space="preserve">Peer review dayv 2  </t>
  </si>
  <si>
    <t>Introduction by Robert,  summary of day 1  and objectives/activities of day 2, Peer review report with recommendations and scores</t>
  </si>
  <si>
    <t>Review of findings of peers of the service</t>
  </si>
  <si>
    <t>600 people entered the website yesterday, at  was atcop 21 with 1200 hits, always make reference to the website</t>
  </si>
  <si>
    <t>Meeting of ACMAD-MESA team with peer reviewers and Comments from ACMAD-MESA ( PM, TE DSF, TA) to peer reviewers</t>
  </si>
  <si>
    <t>Jan 14, 2016</t>
  </si>
  <si>
    <t>Revise with Gilles de following elements of financial statement</t>
  </si>
  <si>
    <t>bilan ;tableau resources emplois; etat d'éxécution budgetaire; etat de reconciliation et de justification du compte; Etat recapitulatif des dépenses; liste des immobilisations; annexe sur les notes explicatives des détails d'éléments des états financiers, tableau des immobilisations (pour suivre matériels et équipements), fiche de stock pour suivre les stocks</t>
  </si>
  <si>
    <t>J</t>
  </si>
  <si>
    <t>Revise call for tender to prepare site for MESA station installation. À ACMAD</t>
  </si>
  <si>
    <t>Discuter avec Gilles sur comment gérer la préparation des site dans les Universités</t>
  </si>
  <si>
    <t>Skype with intsiful and  xx of ECA on collaboration</t>
  </si>
  <si>
    <t>Jan 15, 2016</t>
  </si>
  <si>
    <t>Discuss and guide DSF TE on drought  indices</t>
  </si>
  <si>
    <r>
      <t xml:space="preserve">annexess to be : added ; annual report on the operational status of the website;   ( one technical and feedback part);  </t>
    </r>
    <r>
      <rPr>
        <b/>
        <sz val="11"/>
        <color theme="1"/>
        <rFont val="Calibri"/>
        <family val="2"/>
        <scheme val="minor"/>
      </rPr>
      <t xml:space="preserve">Technical note, bulletins and brief for policy makers on DSF; , MoU with ICPAC to be scanned in pdf and put on the website by Joyce,  reports of partner and kick off meetings also on the website,   The budget for year 1 on communication of 18000 euros was overrun without requesting approval of the contracting authority This was due to the opportunity of AMCOMET  </t>
    </r>
  </si>
  <si>
    <t>Contact IRI for webportal with maproom and Climate Change Assessment experts</t>
  </si>
  <si>
    <t>Preparation of ppt for eu delegation meeting following guidance and programme from Stephan fox</t>
  </si>
  <si>
    <t>preparation of programme and budget for CED 2016 and submission to Nafissa</t>
  </si>
  <si>
    <t>Review the MoU with Comoros for the implementation of swiocof-04</t>
  </si>
  <si>
    <t>Bank reconciliations and cash flow reconciliation update until  Dec 2015 - in preparation of the EU del visit</t>
  </si>
  <si>
    <t xml:space="preserve">Review and sign reports and timesheets for Bachir, </t>
  </si>
  <si>
    <t>Jan 21 2016</t>
  </si>
  <si>
    <t>message to dakar and nairobi for tender to prepare the site to install stations</t>
  </si>
  <si>
    <t xml:space="preserve">meet with wmo consultant on future governance, management, operation of ACMAD </t>
  </si>
  <si>
    <t xml:space="preserve">draft MoU ACMAD/WMO,, discuss ACMAd organizational structure ( project formulation, resources mobilization, position of RCC in the ACMAD organizational structure,  include sendai framework and african DRR strategy, UNFCCCC /paris agreement and AU strategy on climate change in the preambule of the MoU, </t>
  </si>
  <si>
    <t>Jan 20_21 2016</t>
  </si>
  <si>
    <t xml:space="preserve">Introductory meeting with WMO consultants, </t>
  </si>
  <si>
    <t>Chef de bureau survillance epidémiologiquies, directeur de la surveillance epidémiologique Ministères de la santé</t>
  </si>
  <si>
    <t>Réunion chaque semaine épidémiologiqe, hier à la réunion on a élaboré un plan de surveillance de la méniongite, l'OMS a donné une carte ACMAd pour cibler les district prioritaires,, le cout sur tous les districts est énorme, il faut prioriser avec les cartes de vigilance . Une carte de vigilance sur les CSI et districts sanitaires du Niger  Bachir va préparer une carte de vigilance pour le Niger avec les CSI et les districts sanitaires</t>
  </si>
  <si>
    <t>briefing with MESA team</t>
  </si>
  <si>
    <t>map trends positive in green, negative in yellow on and Africa map for two overlapping seasons this trend maps are products of climate change assessment,  agreement on a forecasts for FMA and MAM 2016 below average in southern Africa, central Africa and Gulf of Guinea, the seasona may experience tropical -subtropical interactions in mid latitude leading to above average precipitation in northern gulf of Guinea and extreme south of the sahel.</t>
  </si>
  <si>
    <t>Reunion face le mardi 26 Janvier à 10h à Agrhymet</t>
  </si>
  <si>
    <t>urgent Je vous convie à une réunion Projet FACE, le mardi 26 janvier 2016 à 10h 00. Nous avons finalement eu un peu d'argent et il nous faut forcement nous voir pour adopter une position par rapport à la suite du projet.</t>
  </si>
  <si>
    <t>Jan 25, 2016</t>
  </si>
  <si>
    <t>Meeting with Joyce and Manfred on  response to AUC comments and the first interim report, a table was provided to respond with documents to collect and upload on the website by Joyce</t>
  </si>
  <si>
    <t>Contact Diasso for certificate and application for 1 month Assisgnement</t>
  </si>
  <si>
    <t>A</t>
  </si>
  <si>
    <t xml:space="preserve"> données et diffussion des</t>
  </si>
  <si>
    <t xml:space="preserve"> résuktats;  - entomologie non complet ;  -  formations en masters non payées;  une doctorante a été selectioné en Janvier 2015;  </t>
  </si>
  <si>
    <r>
      <t xml:space="preserve">97 millions reçues,  Driss dit de demander une prolongation, Driss a déjà demandé une prolongation de 6 à 12 mois au CRDI,   point à l'ordre  du jour : -Reunion du projet du 04 au 06 Mars 2016; - transferts des fonds aux institutions; -Situation des activités et des finances - reporting et plan d'action sur les 67 millions de cfa.  Il faut travailler sur la fin du projet en mars en attendant le résultat de la demande de prolongation.   </t>
    </r>
    <r>
      <rPr>
        <b/>
        <sz val="11"/>
        <color theme="1"/>
        <rFont val="Calibri"/>
        <family val="2"/>
        <scheme val="minor"/>
      </rPr>
      <t xml:space="preserve">NB: Il faut fournir les rapports techniques et financiers au 31 Decembre 2015 .    On a 67 millions à partager par montant budgétaire et justificatifs fournis,  un mémo de répartition, tenir compte des besoin d'ici mars 2016. </t>
    </r>
  </si>
  <si>
    <t xml:space="preserve">reunion à AGRHYMET sur FACE     fonds reçus de 67 millions fca ;   faire un programme d'activités realiste au 15 mars 2016 </t>
  </si>
  <si>
    <t>Best practice at national level for long range forecast in Madagascar , one ACMAd-MESA Focal point should come from there also as a intern, draft announcement and call for participation to SWIOCOF-04</t>
  </si>
  <si>
    <t>meeting with Gilles to prepare audit/verification of ACMAD-MESA accounts and financial statements, ToRs of the audit review,, contract of the audi review , team report for COP 21 finalized</t>
  </si>
  <si>
    <t>Review with TA of the comments of AUC on the annual reports, answeres are given_Very important</t>
  </si>
  <si>
    <t>swiocof-04 preparation</t>
  </si>
  <si>
    <t>SWIOCOF organized this week</t>
  </si>
  <si>
    <t>production of the joint COP 21 draft report for ACMAD Delegation</t>
  </si>
  <si>
    <t>Meeting with audit team for MESA which started worrk this Jan 27, 2016</t>
  </si>
  <si>
    <t>mentoring on RPSS  for verification from a user's perspective, use 25 50 25 instead of 33 33 33 for areas with no signal in the forcast</t>
  </si>
  <si>
    <t>Preparation of quarterly report for oct -Dec 2015</t>
  </si>
  <si>
    <t>Production of M&amp;E indicators table</t>
  </si>
  <si>
    <t>Ask Joyce to produce receipes of procedures used in web serveur design/configuration/update/maintenance</t>
  </si>
  <si>
    <t>meet with Manfred mneed for human resource management short term content manager,  short term communication officer support</t>
  </si>
  <si>
    <t>jan 28, 2016</t>
  </si>
  <si>
    <t>contact Diasso for certificate and application for 1 month Assisgnement</t>
  </si>
  <si>
    <t>review spreadsheet with indictors, complete summary section of M&amp;E quarterly report</t>
  </si>
  <si>
    <t>Jan 30, 2016</t>
  </si>
  <si>
    <t>quarterly report prepration (chapter on next quarter activities)</t>
  </si>
  <si>
    <t>Feb 01 2016</t>
  </si>
  <si>
    <t>meeting to brainstorm onpreparation for  UNEP workshop on decentralizing climate data on April 08 2016</t>
  </si>
  <si>
    <t>complete with input from serges of the quaterly report</t>
  </si>
  <si>
    <t>invitation letters and announcement for CONTR-1</t>
  </si>
  <si>
    <t>review contribution to PSC to AUC and ACMAD//DDG</t>
  </si>
  <si>
    <t>review clim- health Africa network report to expand use of climate services</t>
  </si>
  <si>
    <t>review coulibally report on  verification of seasonal forecasts, soil moiture and NDVI for drought monitoring, SAF climate and R tool for data analysis</t>
  </si>
  <si>
    <t>Review SWIOCO-04 report</t>
  </si>
  <si>
    <t>Feb 03-04 2016</t>
  </si>
  <si>
    <t>coordination meeting with the team</t>
  </si>
  <si>
    <r>
      <t xml:space="preserve">agenda ( -logframe presentation, weekly reports and timesheets, quarterly workplans) . PM presneted the logframe with emphases on sources and means of verification for output indicators, wekly reports for Serges, TA and STE were reviewed , comments of AUC on yearly reports were made , CONTR6&amp; was presented as a major coming activity with WMO day celebration to be organized, announcement and draft letters to countries were prodvided by PM, </t>
    </r>
    <r>
      <rPr>
        <b/>
        <sz val="11"/>
        <color theme="1"/>
        <rFont val="Calibri"/>
        <family val="2"/>
        <scheme val="minor"/>
      </rPr>
      <t xml:space="preserve">PM will work with Joyce on administration of the website,  User Guides for services are to be prepare in year 2, a joint visibility and social media event with AGRHYMET, DMN and EAMAC is planned with CONTR-1, Serges to Brand services with EU-AU partnership logo, </t>
    </r>
    <r>
      <rPr>
        <sz val="11"/>
        <color theme="1"/>
        <rFont val="Calibri"/>
        <family val="2"/>
        <scheme val="minor"/>
      </rPr>
      <t xml:space="preserve">Serges to update the stakeholder database. Detailed discussions made on the CONTR61 tasks ( announcement and call for participation by PM, budget, visa, invitation letters and follow up , transport by Gilles SAF, meett with partners DMN, AGRHYMET, EAMAC prepare comminication material for open dialogue day and panel discission, PM and TA&amp;STE for programme, workshop materials,  </t>
    </r>
  </si>
  <si>
    <t xml:space="preserve">Presentation and review of the intern - coulibaly report ,  review face report and impact 2C justification of expenses. </t>
  </si>
  <si>
    <t>A message received from Hans to justify expenses on other direct cost and travels</t>
  </si>
  <si>
    <t>Prepare 2015 report and work plan 2016 for CED</t>
  </si>
  <si>
    <t>review justification of expenses for impacts 2C, kandadji, Undp, MESA, vigirisk</t>
  </si>
  <si>
    <t>Tomorow call AMA ethiopia for financial report</t>
  </si>
  <si>
    <t>finalize CED report and work plan for 2016</t>
  </si>
  <si>
    <t>Feb 05 2016</t>
  </si>
  <si>
    <t xml:space="preserve">meet with serge on quarterly work plan and preparation of communication </t>
  </si>
  <si>
    <t>Feb 08 2016</t>
  </si>
  <si>
    <t xml:space="preserve"> finalize announcement and invitation letter for CONTR-1</t>
  </si>
  <si>
    <t>prepareposter for CONTR-1 and roll up banners</t>
  </si>
  <si>
    <t>Preparation of 8th AWGDRR meeting and Steering committee of EU-AU DRR programme</t>
  </si>
  <si>
    <t>Prepare ACMAD MESA contribution to the 2015 wmo global statement on status of Africa's climate</t>
  </si>
  <si>
    <t>Concept paper and agenda reading and preparation of a ppt</t>
  </si>
  <si>
    <t xml:space="preserve">Medcof online meeting </t>
  </si>
  <si>
    <r>
      <t>Dear colleagues,
After looking at the Doodle poll, I convene our next MG meeting on Wedn</t>
    </r>
    <r>
      <rPr>
        <b/>
        <sz val="11"/>
        <color theme="1"/>
        <rFont val="Calibri"/>
        <family val="2"/>
        <scheme val="minor"/>
      </rPr>
      <t xml:space="preserve"> 17th February at 11:00.</t>
    </r>
    <r>
      <rPr>
        <sz val="11"/>
        <color theme="1"/>
        <rFont val="Calibri"/>
        <family val="2"/>
        <scheme val="minor"/>
      </rPr>
      <t xml:space="preserve"> I’ll distribute agenda and instructions for connection in a separate email.
All the best</t>
    </r>
  </si>
  <si>
    <t>Urgent review the WMO statement on the global climate</t>
  </si>
  <si>
    <t>Feb 08, 2015</t>
  </si>
  <si>
    <t xml:space="preserve">meeting of recruitment committee for mESA positions on CCA and training support </t>
  </si>
  <si>
    <t>discuss supply tender</t>
  </si>
  <si>
    <t>visa of suppliers of stations tentatively on Feb 20th , server and ip addresses shift to orange will change ip addresses, suggeston to use the same ip address for two video conference system</t>
  </si>
  <si>
    <t>Feb 09 2015</t>
  </si>
  <si>
    <t>meeting of recruitment committe for 2 positions:</t>
  </si>
  <si>
    <t>one on organizing training COTR01 and one CCA expert</t>
  </si>
  <si>
    <t>visit the bulletin of service 2 based on data up to January</t>
  </si>
  <si>
    <t>Feb 10 2016</t>
  </si>
  <si>
    <t>Respond to commoros OJT request</t>
  </si>
  <si>
    <t>Revise wascal -ACMAD MoU</t>
  </si>
  <si>
    <t>recontact ABBAS and AGRHYMET on FACE and Kandadji funding done</t>
  </si>
  <si>
    <t>Exchange with wascal on PRESASS funding</t>
  </si>
  <si>
    <t>Reminder message to AMA on vigirisk</t>
  </si>
  <si>
    <t>12 fevrier 2016 à 19h30 conférence à université niamey</t>
  </si>
  <si>
    <t>Review MoU WASCAL</t>
  </si>
  <si>
    <t>Rewiew and submit inputs to WMO state pf global climate in 2105</t>
  </si>
  <si>
    <t>Feb 11 2016</t>
  </si>
  <si>
    <t>Preparation continue for response to AUC comments on first annual report</t>
  </si>
  <si>
    <t>debriefing of the first year ACMAd MESA verification report</t>
  </si>
  <si>
    <r>
      <t>period: sept 12 2014 to December 2015,   audit should be  made after  70% epenses, ToR  given by EU,  Annexe 2A of the financing agreement,    coût indirect qui doit etre 6,9% n'a pas été pris en compte , tableau ressources emplois , need to estimate and justify indirect cost,,   pièces comptables /vouchers n'ont  pas d'imputation budgétaire,   besoin d'imposer les salaires de consultants locaux (ISB a 5%),  abscence d'une photopie du chèque dans un 1  cas sur plus de 200 pièces, les rapports de missions doivent être lu approuvés, formulaire UE de gestion doivent etres renseigné,  il faut au moins assurer le matériel informatique., la fiche de stock doit être controler, il faut une demande de consommable, le preneur du consamble doit aussi signer, l</t>
    </r>
    <r>
      <rPr>
        <b/>
        <sz val="11"/>
        <color theme="1"/>
        <rFont val="Calibri"/>
        <family val="2"/>
        <scheme val="minor"/>
      </rPr>
      <t xml:space="preserve">e RAF doit faire des contrôles inopinées des stock, </t>
    </r>
    <r>
      <rPr>
        <sz val="11"/>
        <color theme="1"/>
        <rFont val="Calibri"/>
        <family val="2"/>
        <scheme val="minor"/>
      </rPr>
      <t xml:space="preserve">  sur les états de rapprochement non pas la date  d'établissement, il faut le faire 10 jours après la fin du mois,  un chèque non touché, si un chèque traîne il faut vérifier que les chèq de 3 mois,  touchés au bout sontue</t>
    </r>
  </si>
  <si>
    <t xml:space="preserve"> d </t>
  </si>
  <si>
    <t>Il faut un autre format des docs comptables pour mettre les lignes budgétaires, C'est aux consultants de satisfaires les impôts, ACMAD mettra un article dans les contrat pour cela, l'assurance du batiment necessite une réhabilitation des locaux, voir comment les fiches de demande et des retrais sont bien remplies,  on doit faire les contrôles inopinées, il faut porter les dates sur les états de rapprochements, liquider les chèques non retirés,  Mettre les coût indirects dans le budget de deuxième année,  au comité de pilotage parler de la fréquence des paiements des coût directs</t>
  </si>
  <si>
    <t>review and edit of  bulletin for Jan 2016 --- MESA</t>
  </si>
  <si>
    <t>Feb 12 2016</t>
  </si>
  <si>
    <t>finaliser les états financiers impact 2C -urgent</t>
  </si>
  <si>
    <t>suivi du dossier de décaissement UE avec Gilles, présentation du logframe avec instance sur les sources de verification au staff MESA</t>
  </si>
  <si>
    <t>completer les contributions OMM sur le climat global</t>
  </si>
  <si>
    <t xml:space="preserve">modification made on financial statement for impact 2C </t>
  </si>
  <si>
    <t>contribution submitted to Mr. Kenedy on status of 2015 climate</t>
  </si>
  <si>
    <t>reception of the ACMAD(MESA expenditure verification report)</t>
  </si>
  <si>
    <t>preentation preparation for AWGDRR meeting</t>
  </si>
  <si>
    <t>Feb 15 2015</t>
  </si>
  <si>
    <t xml:space="preserve">travel to addis for AWGDRR and steering committee meeting </t>
  </si>
  <si>
    <t>Feb 16 2016</t>
  </si>
  <si>
    <t>meetng day 1</t>
  </si>
  <si>
    <r>
      <t xml:space="preserve">introduction of the panel with opening ceremony , welcome remaks and objectives of the meeting, IGAD remarks idicating we are here to share experience on implementation of the sendai framework in Africa, UNISDR chief recalled ToRs of AWGDRR,  yaounde declaration called for more coordination, UNISDR expected that the meeting inform future planning of DRR in Africa, remarks by Olushola on behalf of Deme,  she recalled the sendai framework implementation, - - review implemlentation of action poits of the 7th AWG meet.ing in yaounde by olushola;  8th AWGDRR will be a base to align PoA to Sendai framework   - Presentations on DRR regional progress by ECCAS, IGAD, ECOWAS,      need to mainstraim information in DRR, enhance resilience of communities for Disasters, Partnership with ISDR and IGAD, organized RCOFs, IGAD suffered El Nino 2016 IGAD bring to high political level how to prepare and respond to ENSO impacts,  Review current strategy to sendai framework,  COMESA focuses on developing climate resilience strategies in countries, COMESA and SADC are harmonizing programmes for a free trade areas, it works on vulnerability assessments , ENSO is being addresseed  with a proposal submitted to donors to assess preparednes of members to address ENSO, a regional capacity building with early warning will be proposed.  Challenges: - we focus on agriculture sector and will broaden DRR to other sectors- we don't have a regional strategy on DRR, no internal capacity to handle DRR in other sectors than agriculture, on implementation of Sendai COMESA will present the framework to ministers of agriculture and get recommendations/mandadet to develop a COMESA strategy, COMESA need support from AU and partners to capacitate COMESA on DRR, need a knowledge management system with best practices on DRR for the continent,  need to consolidate developing strategies with continental and global strategies,  recommendation to propose to Minsters of finance and economy for an African DRR fund,  advocacy to parliamentarians for legislature on funding DRR,  legak framework for DRR, include DRR in national and sectoral laws for example infrastructure, natural resource management law, procedures for early warning, action points: review policy, highlit gaps , collaborate with UNDP/IFRC on best practices,  presentation of ACMAD/MESA on DRR, Periperi U on capacity building ,  - recommendation </t>
    </r>
    <r>
      <rPr>
        <b/>
        <sz val="11"/>
        <color theme="1"/>
        <rFont val="Calibri"/>
        <family val="2"/>
        <scheme val="minor"/>
      </rPr>
      <t xml:space="preserve">to organize lectures during sessions of AWGDRR and a dialogue climate service providers DRR managers,   summary action points: -mobilize resources - increase capacity building - align regional and national strategies with sebdai- disseminate data-share best practices - encourage linkages with regional/sub-regional programmes, -coordinate partnerships ( ACMAd, EUMETSAT) - gender mainstraiming - ECCAS/Cameroon to expedite signint agreements for RCC -  </t>
    </r>
    <r>
      <rPr>
        <sz val="11"/>
        <color theme="1"/>
        <rFont val="Calibri"/>
        <family val="2"/>
        <scheme val="minor"/>
      </rPr>
      <t xml:space="preserve">Outcome of STC - STC urged to align to sendai, dreate cenres of excellence on DRR research , prevention and management (egypt offer to host a centre, </t>
    </r>
  </si>
  <si>
    <t>day1 afternoon with presentations on progress update on EU-ACP programme building resilience in Sub-saharan Africa:   initiated with EU-ACP agreement in 2014 for 80 million euros for 10th EDF;  5 results areas, programme logo endorsed</t>
  </si>
  <si>
    <t xml:space="preserve">Result 4 : risk knowledge </t>
  </si>
  <si>
    <t xml:space="preserve">Result area 3 by AfDB on Climdev  special fund ,    CDSF for 33 million </t>
  </si>
  <si>
    <t xml:space="preserve">governance </t>
  </si>
  <si>
    <t xml:space="preserve">   </t>
  </si>
  <si>
    <t>Continental Climate Centre of ACMAD  (5,6 millions   ), under approval ,money to be spent by 2017</t>
  </si>
  <si>
    <t xml:space="preserve">GFDRR result 5 on risk financing </t>
  </si>
  <si>
    <t>Simplified risk profiles (hazards, exposures, )-analytical studies on impacts of disasters on poverty( welfare, income, vulnerability to pverty) - Demand driven in depth risk assessment projects - Dissemination of information provision of advisory services, capacity building and training</t>
  </si>
  <si>
    <t>Open data for resilience in Malawi and Niger, -develop risk assessment, risk finance and social protection instruments</t>
  </si>
  <si>
    <t xml:space="preserve">Result 1: Understanding risk </t>
  </si>
  <si>
    <t xml:space="preserve">Conferences organized with partnerships , many tweets, governments, </t>
  </si>
  <si>
    <t>Feb 17 2016</t>
  </si>
  <si>
    <t>RECs DRR strategies are operational  presented by world bank</t>
  </si>
  <si>
    <t xml:space="preserve">ECCAS -strengthening regional and national capacity with training of ministers in august 2015, draft strategy for ECCAS translated and disseminated, high level panel at COP 21, ECCAS parliamentarians network for disaster resilience, the regional platform for DRR,  Challenges : DRM in ECCAS very small team, WB provided two consultants,  senior management is weak with little strong counterpart, capacities in DRM and post disaster assessment, coordination of activities ,   Expenditure status: -   work plan 2016 : -         ECPWAS:  outputs participation at WCDDRRR plan of action for DRR done with broad consultation in Nov 2015, consultation and action plan in flood management strategy with observation system, study on transboundary flood with observing system for floods,  Challenges :  ecowas small division, coordination of activitiesbetween environment, water, agriculture, risk of duplication   ,, experditure 19% of commitment executed;   work plan  presented expenditure also;     ICPAC : Grant agreement executed , work plan developpedto strengthen DRM,    SADC prepared work plan 2016 submitted to WB, SADC should step up programme activities given El NiNo,                                                             Comments from RECs:   need to strengthen capacity of RECs where few staff is available with consultants and equipments,  need for concrete activities that can happen at community levels with an observatory center, leadership conflict at country level to set up national DRR platforms, challenge  to process request or offer from WB,   request for information on the drought in southern Africa,  only 3 positions funded at SADC,  </t>
  </si>
  <si>
    <r>
      <t xml:space="preserve">COMESA grateful for worl bank support, and supported investment in consultants and staffs, countries resources should be put in DRR, one  man army for DRR in RECs, the top management of RECs should act because DRR is deprioritized, AUC political message to man RECs with DRR officers is needed,   encourage intership on DRR, mainstream DRR in institutional frameworks, it is already in strategies, plans and programmes, ECCAS has 4 DRR platforms and 5 contingency planning,  need capacity to design and  implement DRR programmes, coordination of lead implementers ( AUC, WB, AFDB, UNISDR), </t>
    </r>
    <r>
      <rPr>
        <b/>
        <sz val="11"/>
        <color theme="1"/>
        <rFont val="Calibri"/>
        <family val="2"/>
        <scheme val="minor"/>
      </rPr>
      <t xml:space="preserve">linkages R2 and R3 we should look at how to do this effectively,  </t>
    </r>
    <r>
      <rPr>
        <sz val="11"/>
        <color theme="1"/>
        <rFont val="Calibri"/>
        <family val="2"/>
        <scheme val="minor"/>
      </rPr>
      <t xml:space="preserve">put together a pool of experts by Peri Peri U, </t>
    </r>
  </si>
  <si>
    <t>Presentation of SADC, Climate oultlook used in contingency plannign, Ministers met, SADC council of minister in DRR set up to be approve, DRR national peer revuew in Malawi by HFA,  A consultant on DRR strategy, How SADC assist member states, Regional knowledge management on DRR for the region, inventory of DRR capacity, Regional DRR inventory of Capacity,  Big drought -countries declared drought disasters,  water shortages, health problems, power shortages, next week meeting to review the severity and identify what should be done on food access in   2003, 1992 required regional action,    Challenges:  - how DRR is viewed by top management, conflict monitoring units are well staff, Member states seconding staff,  countries are seconding experts only to units dealing with conflicts not natural hazards, water secto, heal sector DRR programmes are not linked and coordinated at national and regional level, SADC has comission a study to align DRR strategy with Sendai framework,  convene DRR advocacy workshops with SADC parliament</t>
  </si>
  <si>
    <t xml:space="preserve">Recap of yesterday discussions:   Core Membership represented,  official opening, status of action poits of last WG meeting presented, RECs presented progress in DRR, challenges on capacity and resources, Need for synergy on different policies and sectors, Discussion on Centre of excellence and agreement that Tors for these centre will be reviewed,  Update on ACP-EU programme with ACMAD to engage the centre of excellence, Breakaway group discussion on 4 Sendai priorities,  </t>
  </si>
  <si>
    <t>Feb 18 2016</t>
  </si>
  <si>
    <t>PSC of the 1st Programme steering Committte meeting of the programme " Bulding disater  resilience for natural hazards  in sub-saharan Africa communities</t>
  </si>
  <si>
    <t xml:space="preserve">Paris agreement provide a framework to link DRR and CCA , in May 2016 a humanitarian confence in Istanbul,  20 million managed by Bruxels and 60 million by EU delegation to AU, ambitious programme, delay start, shortcomings identified: -coordination of AU to be strengthened,  the coordination is of at utmost importance, it is a task for each implementing partner, ensure it at continental level, regional level and national level, also coordination with other programmes ( climdev, MESA) ,  - capacity building is also a challenge, African implement sendai with 1,5% of budget to DRR, EU is supporting and committed. </t>
  </si>
  <si>
    <t xml:space="preserve">speech of commissioner for trade ….   </t>
  </si>
  <si>
    <t xml:space="preserve">ToRs of PSC presented for adoption , The financing agreement and logframe will be shared with each member of the Steering committee </t>
  </si>
  <si>
    <t xml:space="preserve">achievement R1: be the first to organized implementa  3 AWGDRR, UN regional interagency meeting, UN action , TORS Gant charts done, 16 recommendations of yaounde are implemented, 3rd conf on financing to comm strategy, programme logo finanlized, public awareness with video, posters, one Regional plaftform and misnisters meeting leading to abuja and yaounde declarations, one forum on leadership developmentconference:  Challenges: out of 20 activities, 11 are for UNISDR delays at AUC level,  cost R1: AUC 3 million euros, UNISDR 5.7 million, ISDR received 3. 5 millions, AUC received - work plan for 2016: African ministers meeting on DRR, 9 AWGDRR meeting, Global platform nest year, IntraACP forum, 2 meetings of PSC and Tech Commity,  lauch website, convene africa day on DRR, africa status report on best practices, </t>
  </si>
  <si>
    <t>R2 to equp RECs for policy, strategies  - RECs at different levels  ECOWAS plan of action ready, ECCAS on sensitization, RECs will speak in 1 min each</t>
  </si>
  <si>
    <t>raised political visibility, coordination, raise at head of states levels, mandate will be given on reporting, an additional full staff in DRR will be on board, AUC thanked lead institutions, Commissioner will be brief with guideline on key strategic areas, AfDB and ECCAS issues will be discussed, Acting DREA Director thanked EU , UNISDR, interpreters, RECs</t>
  </si>
  <si>
    <t>hotel reservation and flight booking for unep meeting in April 2016 in Nairobi</t>
  </si>
  <si>
    <r>
      <t xml:space="preserve">exchange with AUC as REC , continetal networks ,  work more closely, next PSC , visit monitoring visits, RECs should report on result area 4,  activities of result area 4, AUC facilitate ARC , ACMAD initiate collaboration with ARC and AUC follow up,  fora with AGN  probably using pregramme estimates,  budget modification , ACMAD invites AUC to meetings under mesa, </t>
    </r>
    <r>
      <rPr>
        <b/>
        <sz val="11"/>
        <color theme="1"/>
        <rFont val="Calibri"/>
        <family val="2"/>
        <scheme val="minor"/>
      </rPr>
      <t xml:space="preserve"> submit an invitation to auc</t>
    </r>
    <r>
      <rPr>
        <sz val="11"/>
        <color theme="1"/>
        <rFont val="Calibri"/>
        <family val="2"/>
        <scheme val="minor"/>
      </rPr>
      <t>,  send annual report and work plan for year 2,  policy dialogue on 16 and 17 of May for overall MESA, or at the summit , AGN , UNFCCC calendar,  AMCEN in April,  preparation COP 22 side events,  send quartely reports of ACMAD-MESA, auc send ip for video conference</t>
    </r>
  </si>
  <si>
    <t>Feb 21_25 2016</t>
  </si>
  <si>
    <t>meeting with Diasso on feb 25 2016</t>
  </si>
  <si>
    <t xml:space="preserve">from 08 to 18 of March Diasso will be in Zambia for undp mission,  prepare login and password for participants to CONTR, prepare maps of new indices , produce all products in the 2015 statement on the state on Africa climate, see ali to handle  server login; explore pyferret for data processing,  </t>
  </si>
  <si>
    <t>review of weekly reports of kabenguela</t>
  </si>
  <si>
    <t>Meeting with musanganire on her operational/work plan</t>
  </si>
  <si>
    <t xml:space="preserve">analysis of conclusions and recommendations of the EU del and technical assisstant visits in January 2016 to ACMAD, preaparation and send clarification on budget modifications ( per diems , salaries, use of contingency reserves for preparation of station sites, rooms for installation of video-conference and geoportal servers) </t>
  </si>
  <si>
    <t>Feb 22, 2016</t>
  </si>
  <si>
    <t>Return from AWGDRR meeting in ADDIS feb 15-19 2016</t>
  </si>
  <si>
    <t>important suggestion by Manfred</t>
  </si>
  <si>
    <t xml:space="preserve">Briefing for MAM an AMJ made on Feb 25 2016,  always at concluding slide for each analysis step, put a an african map with the station for wich profile is analysed togather with profiles </t>
  </si>
  <si>
    <t>Procurement committee meeting on Thursday 25, 2016 at 16h30 to evaluate offers on preparatory works for ACMAD-MESA antena installation</t>
  </si>
  <si>
    <t>discuss and finalize recruitment on support to training on CCA&amp;DSF,   2 candidats egaux et proposons au Dg de choisir entre les 2,  indiquer que vu le travail sur les CCA, le deuxième pourrait contribuer à accélerer la mise en œuvre des activités.</t>
  </si>
  <si>
    <t xml:space="preserve">discuss withics  Gilles on CONTR logistics,  hotel sahel for 30500 for lodging, use solux hotel for the world meteorology days and 4 days training at ACMAD at 150 000/day as ACMAD contribution to MESA,  training room for 50 people at 300 000 f/day fir the solux room, flights reservations for 11 participants already designated.  </t>
  </si>
  <si>
    <t>Prepare face end of project annual meeting video conf on march 03-04 2016</t>
  </si>
  <si>
    <t>Feb 26  2016</t>
  </si>
  <si>
    <t xml:space="preserve">prepare AWGDRR mission report </t>
  </si>
  <si>
    <t>Prepare:contribute to draft agenda for TEM 5</t>
  </si>
  <si>
    <t>suggest to TEM 5 agenda</t>
  </si>
  <si>
    <t>Feb 29 2016</t>
  </si>
  <si>
    <t>complete preparation of unep meeting presentation, review bachir report on Face Nov-Feb 2016, review hubert weekly reports</t>
  </si>
  <si>
    <t xml:space="preserve">review drfat MESA nesletter paper from ACMAD on Paris COP 21 participation </t>
  </si>
  <si>
    <t>review of work plan for musanganire ( policy liaison officer</t>
  </si>
  <si>
    <t>March 01 2016</t>
  </si>
  <si>
    <t>call abbas from kandadji  agree on meeting in Kandadji at 9:00 on Friday March 04 2016</t>
  </si>
  <si>
    <t>March 02, 2016</t>
  </si>
  <si>
    <t xml:space="preserve">participating to events ( exhibition stand at CONTR-1  at hotel solux and ACMAD, stand material to be procured, , distribute DSF bulletin in emails, facebook, tweeter,  prepare to use slideshow with audio on March-June 2016, PRSASS tweet facebook,  press release befor and after each event on email, facebook, tweeter for each event ( CONTR-1, steering committee, PRESASS, swiocof ...) ,  update emailing lists, ( by friday),    </t>
  </si>
  <si>
    <t xml:space="preserve">Discuss with Setges and Musanganire on  newsletter 3, one fact sheet for policy makers for policy makers on Marc 23, 2016 and steering committee, make COP 21, AMCOMET, Kicc off and FMESA forum  videos running in the forum rooms,    tweet and facbook on events ( CONTR1, World met day, PRESASS 2016 , SWIOCOF , steering committee, …)   Print the presentation on the state of African climate in 2015 make a slideshow including audio with ACMAD contribution to WMO 2015 state of African climate for the world meteorological day, fact sheet on the forecasts March6june and state of african climate in 2015, ,  </t>
  </si>
  <si>
    <t xml:space="preserve">10 minutes of introduction, EU, AUC, EU del to Niger and Addis, EAMAC, AGRHYMET, NBA, Pr Daouda/politique actif dans 3N, Serges a rencontrer Kone qui demande une lettre, Laouan katiellou de la DMN qui demande de reécrire au Directeur de la DMN, </t>
  </si>
  <si>
    <t>echange sur le programme du 23 Mars 2016</t>
  </si>
  <si>
    <t>9h presentationn ceremonie d'ouverture,  discuter avec la DMN à partir du draft programme sur le protocole et les officiels à inviter voir le programme du dialogue day kick off pour inspirartion</t>
  </si>
  <si>
    <t>draft invitation letters to participants for visa and travel authorization</t>
  </si>
  <si>
    <t>March 03 2016</t>
  </si>
  <si>
    <t>draft the policy dialogue programme and roundtable partners invitation letters</t>
  </si>
  <si>
    <t>discuss with serges on organization,  participants to CONTR 1 will improve knowledge on how to organize a policy day, understand what climate services institutions does and their perspectives with acceleration of climatic change</t>
  </si>
  <si>
    <t xml:space="preserve">sign timesheets, presentation of results in FACE to the final annual face meeting in Montreal through skype on March 03, 2016, meet with DDG and other chiefs to agree on WMO/Norwegian refugee council support to ACMAD, invitation letters to AUC, EU, AGrhymet, ABN, EAMAC, DMN for the worl met day </t>
  </si>
  <si>
    <t xml:space="preserve">Question: Qu'est ce que AGRHYMET fait actuellement pur l'adapatation de l'agriculture et des ressources en eau saheliennees Quels sont les perspectives pour l'appui à la résilience au Saheli avec l'accélartion des  CCs et l'intensification des effets socio-économiques et envirennementales au sahel. </t>
  </si>
  <si>
    <t xml:space="preserve">Sur l'Afrique l'australe inclus la RDC, la deuxième moitié de la saison des pluies 2014/1( ( Janv-April 2015)  et la première moitié de la saison 205/16 ont été déficitaires couplé à des températures supérieur aux moyennes saisonnières favorable à plus d'évaporation, Une sécheresse sévère avec des impacts agricoles et hydrologiques est en cours. Les prévisions pour le reste de la saisons esont encore favorables à des déficits et ainsi une persistance de la sécheresse et ses impacts. </t>
  </si>
  <si>
    <t>note conceptuelle de la journéee ou un appel à participation et une annonce</t>
  </si>
  <si>
    <t>L'objectif de la journée de dialogue consiste à faire un état des lieux sur le climat e,ses changements et impacts en Afrique, analyser les expériences des institutions en charge de l'adapation et de la résilience et échnager/discuter sur les grandes orientaltions stratégiques/politiques pour mieux contribuer à la résilience avec l'accélération des CCs et l'expansion/ l'intensification des impacts en Afrique</t>
  </si>
  <si>
    <t>March 08 2016</t>
  </si>
  <si>
    <t>meet with team to discuss logistics, communication on CONTR61</t>
  </si>
  <si>
    <t>Invite ministry of transport/government, inform media this week on the event with a programme,  serges prepare a programme, summary of statements, Andre provide the programme to Serges by tommorrow,  Serges link with Minister press attaché, media ( start with bbc, rfi, france 24, Africable,    approach Ethiopian airlines and travel agencies for sponsoring media, send a letter to Ethiopian Airlines and travel agencies for information,  a letter of invitation for RFi, France 24, BBC,  Serges contact rfi and bbc to broadcast objectives, results, this braodcast indicate COP 21 ,  put the event in the perpective of COP 22, the theme of the WMO day,  promote ACMAD as an institution by inviting ambassadors in Niamey to the WMO day ( Serges and Safia send letters by next monday),  DG at introduction speech ask ambassadors to raise awareness for countries contribution,  mention the panel discussion and  dinner dialogue invitation  to the ambassadors</t>
  </si>
  <si>
    <t>Andre send the announcement to Serges who forward with invitation to students, Réseau des journalistes environementaliste (2),  dinner de dialogue au pilier,  Serges contacte le SCAC avec d'autres services culturel avec la note conceptuelle de la journée pour identifier des modes d'appui</t>
  </si>
  <si>
    <t xml:space="preserve">Serges contacte les responsable de la com des institutions pour préparer le discours programme , reunion avec Djiabi </t>
  </si>
  <si>
    <t>Dire aux structures invités commene se préparer, voir CNEDD, SAP, Premier ministère</t>
  </si>
  <si>
    <t>09 march 2016</t>
  </si>
  <si>
    <t>go to tulead and see if the wooden template was sent</t>
  </si>
  <si>
    <t>finalize and send TORs for norwegian refugy council, activities and task for geoportal to bruno (TA)</t>
  </si>
  <si>
    <t xml:space="preserve">concep for WMO day finalized, serges to disctribute to institutions, with lettters to ambassadors </t>
  </si>
  <si>
    <t xml:space="preserve">review timesheets </t>
  </si>
  <si>
    <t>March 10 2016</t>
  </si>
  <si>
    <t>draft programme for the training - the one for WMD done, explain to team members how to prepare fact sheets, attend a procurement committee meeting to open and selected sercice providers for visibility material for MESA</t>
  </si>
  <si>
    <t>Action point: Gilles dispatch the latest list of participants, Joyce/Alphonsine invite by email participants s to register online for pre-training Q&amp;S</t>
  </si>
  <si>
    <t xml:space="preserve">prepare certificate for technical participants </t>
  </si>
  <si>
    <t>PRESASS orgabnization with wascal budget, WASCAL data rescue MoU show DG</t>
  </si>
  <si>
    <t>to send request in electronic form to abbas, discuss PRESASS-03 budegt with WASCAL</t>
  </si>
  <si>
    <t>finalize the training programme and the policy dialogue programme, visit the Niger Met office and the ministry of finance&amp;economy ppcr for preparation of the round table</t>
  </si>
  <si>
    <t>14/15 march 2016</t>
  </si>
  <si>
    <t>train communication ofiicer and policy officer on fact sheet production</t>
  </si>
  <si>
    <t>visit again ministry of finance for preparation of round table</t>
  </si>
  <si>
    <t>Prepare the PRESAGG-03 bulletin online for Lome</t>
  </si>
  <si>
    <t>Review the 6the drought and seasonal forecast bulletin for publication</t>
  </si>
  <si>
    <t>Kandadji reports for njau, Ali, Leon are rephotocopied and submitted to kandadji (abass)</t>
  </si>
  <si>
    <t>April 4, 2016 visit of NRCirector on climate service for GFCS to prepare</t>
  </si>
  <si>
    <t>technical proposal of humandynamics on MESA</t>
  </si>
  <si>
    <t>16 to 17 March 2016</t>
  </si>
  <si>
    <t xml:space="preserve">Preparation for extension of face project:   - report (technical+financial) as of march 2016 ; work plan and budget for april 2016 to march 2017;  </t>
  </si>
  <si>
    <t>Draft and review of Presagg -03 bulleting for Lome forum with Hubert, bulletin to be sent to AGRHYMET</t>
  </si>
  <si>
    <t>monitor, review  inputs on state of climate report for particpants ( madagascar</t>
  </si>
  <si>
    <t>review responses from shear project reviewers</t>
  </si>
  <si>
    <t>review tem 5 meetings</t>
  </si>
  <si>
    <t>look at NKE cvs from Massimo</t>
  </si>
  <si>
    <t>Prepare meeting with NRC on support to ACMAd RCC on April 04, 2016</t>
  </si>
  <si>
    <r>
      <t xml:space="preserve">Dear Mr Diallo,
This is to let you know that the Director of NRC Expert Deployment/NORCAP Benedicte Giæver is coming to Niger on 3-4 April and that she would like to meet with ACMAD during her stay.
Ms Giæver will be travelling to the country with Deployment Adviser Jørn C. Øwre.
 The purpose of the meeting with ACMAD would be </t>
    </r>
    <r>
      <rPr>
        <b/>
        <sz val="11"/>
        <color theme="1"/>
        <rFont val="Calibri"/>
        <family val="2"/>
        <scheme val="minor"/>
      </rPr>
      <t>to visit your offices and to discuss the challenges that climate change is causing for the population of the Sahel region and the findings in- and follow-ups to the capacity needs assessment of ACMAD that was carried out for WMO and NRC last year – including plans/needs in terms of deployments of stand-by personnel.</t>
    </r>
    <r>
      <rPr>
        <sz val="11"/>
        <color theme="1"/>
        <rFont val="Calibri"/>
        <family val="2"/>
        <scheme val="minor"/>
      </rPr>
      <t xml:space="preserve">
 We would appreciate to know the availability of the Director and the team at ACMAD who has been involved in the above mentioned assessment to meet with Ms Giæver on Monday 4 April.</t>
    </r>
  </si>
  <si>
    <t>review invitation cards, draft speech of min transport, meet ministry of finance and economy</t>
  </si>
  <si>
    <t xml:space="preserve">Final report impact 2C published, discuss to establish a task force on 1.5°C impacts </t>
  </si>
  <si>
    <t>21-22 March</t>
  </si>
  <si>
    <t>23 March</t>
  </si>
  <si>
    <t xml:space="preserve">CONTR01 implementation- prepare welcome remarks delivered by DG, prepare and make 3 presentations on : objectives&amp; outcomes of the trainning, introduction to ACMAD-MESA climate services ; -finalize the policy dialogue programme; finalize dg opening speech </t>
  </si>
  <si>
    <t>organize the policy day following the dedicated programme</t>
  </si>
  <si>
    <t>24-25 march 2016</t>
  </si>
  <si>
    <t>continue CONTR01 on MESA service 2 on drought monitoring and seasonal forecasts</t>
  </si>
  <si>
    <t>Review MESA newsletter issue of April 2016 from Hailu</t>
  </si>
  <si>
    <r>
      <t xml:space="preserve">Skype le </t>
    </r>
    <r>
      <rPr>
        <b/>
        <i/>
        <u/>
        <sz val="11"/>
        <color theme="1"/>
        <rFont val="Calibri"/>
        <family val="2"/>
        <scheme val="minor"/>
      </rPr>
      <t>Mardi  29 Mars 2016 à 0900 heures</t>
    </r>
    <r>
      <rPr>
        <b/>
        <sz val="11"/>
        <color theme="1"/>
        <rFont val="Calibri"/>
        <family val="2"/>
        <scheme val="minor"/>
      </rPr>
      <t xml:space="preserve"> sur l'agenda TEM 6 and massimo - Très urgent </t>
    </r>
  </si>
  <si>
    <t>25 march 2016</t>
  </si>
  <si>
    <t>Review ACMAD-EUMETSAT MoU it is a source of verification for Result 3</t>
  </si>
  <si>
    <t xml:space="preserve">Ask the work programme of ICPAC, Univ of Nairobi, AGHRYMET, </t>
  </si>
  <si>
    <t xml:space="preserve">take information from the TEM 6 on the financial status , take the MoU of SADC-CSC with us at TEM6, prepre contracts for njau, bachir, hubert, </t>
  </si>
  <si>
    <t>29 march 2016</t>
  </si>
  <si>
    <t>preparatory Meeting on  April 1 at 10h00 for the norvegian support to ACMAD</t>
  </si>
  <si>
    <r>
      <t>Je reviens vers vous  afin de vous confirmer, comme convenu, la date de l’atelier de lancement du FSP Agricora, qui se déroulera</t>
    </r>
    <r>
      <rPr>
        <b/>
        <sz val="11"/>
        <color theme="1"/>
        <rFont val="Calibri"/>
        <family val="2"/>
        <scheme val="minor"/>
      </rPr>
      <t xml:space="preserve"> le 03 et 04 mai à Dakar</t>
    </r>
    <r>
      <rPr>
        <sz val="11"/>
        <color theme="1"/>
        <rFont val="Calibri"/>
        <family val="2"/>
        <scheme val="minor"/>
      </rPr>
      <t xml:space="preserve">, à l’hôtel N’Diambour. Comité de Pilotatge AGRICORA </t>
    </r>
  </si>
  <si>
    <t>March 30, 2016</t>
  </si>
  <si>
    <t>Draft agenda of the CSC-2</t>
  </si>
  <si>
    <t>Prepare activity and budget for face with bachir Hamadou</t>
  </si>
  <si>
    <t>Dear Dr. Andre,
I would like to inform you that we propose to hold the MESA Finance Workshop in Addis Ababa  for two days on the 6th and 7th of June 2016.
We can fund two staff by RIC, the MESA accountant who is dealing with the MESA grant and, we propose, the RIC manager who holds the administrative responsibility of the grant budget.
The program and a concept note explaining the objective and methodology of the two days’ workshop will be sent by the MESA Administrator in due time.</t>
  </si>
  <si>
    <t xml:space="preserve">meet with DG, RAF, TA on contract with Orange and other contract, RAF should prepare a statement on supply, service,contracts, </t>
  </si>
  <si>
    <t>march 31-April 02 2016</t>
  </si>
  <si>
    <t>prepare presentation for TEM 6 on  achievements for result 4 and revise agenda TEM 6, skyp e on agenda with Massimo and Robert, prepare for chair TEM6</t>
  </si>
  <si>
    <t>Draft document of ACMAD climate services for DDG for DRR project with AfDB</t>
  </si>
  <si>
    <t>April 04 to 09 2016</t>
  </si>
  <si>
    <t>Chair and attend TEM 6</t>
  </si>
  <si>
    <t>April 11 2016</t>
  </si>
  <si>
    <t xml:space="preserve">input to AfDB project on climate services RCC , exchange with consultant on ISASIP, meeting at AGRHYMET on organization of Regional training MESA for ECOWAS, exchange with Jolly for participation to SBSTA UNFCCC conference from 16-2x May in Boon </t>
  </si>
  <si>
    <t>Title of side event with AGN: State on africa's climate in 201( and implications on prioritiesfor negotiations and actions in the african climate change strategy</t>
  </si>
  <si>
    <t>review and edit the report on analysis of training questionnaire by Musanganire</t>
  </si>
  <si>
    <t>April 12 2016</t>
  </si>
  <si>
    <t xml:space="preserve">annex the survey report in the Jan-March quarterly report  under drafting by Manfred, revew financial report for face with Zeinabou </t>
  </si>
  <si>
    <t>list of suppliers, submit a resquest to potential suppliers and add the last 2 years effective suppliers</t>
  </si>
  <si>
    <t>April 13 and 14</t>
  </si>
  <si>
    <t>visit DHL to send return boardingpasses from TEM 6, visit Telespazio antenna installation team in Grand hotel, support ISACIP BAD consultant on RCC as achievements in ISACIP phase I and ISACIP activities table for phase I, proposed for phase II and personel requirements</t>
  </si>
  <si>
    <t>Meeting with DIASSO on climate change assessment servics</t>
  </si>
  <si>
    <t>_ table with ToRs and expected achievements /deliverables _ review catalog of products - make procedures for products in the bulletin,_ decribe data tools and products with practice on temp, precip and time series- cyclone tracks _ provide annual state of climate bulletin products to njau:   prepare technical note _ bulletins_policy briefs _bulletins_ add technical note and bulletin with policy brief on onset/withdrawal done earlier _</t>
  </si>
  <si>
    <t xml:space="preserve">visit of Frederic Dohernt from Africa Risk Capacity </t>
  </si>
  <si>
    <r>
      <t xml:space="preserve">The government want 2 days of training on africa risk view , ACMAD may participate with inputs tentative dates:  16_17 May 2016   , ARC generate knowledge and want exchange with ACMAD,   to use products found in the peer review of ACMAD-MESA,  </t>
    </r>
    <r>
      <rPr>
        <b/>
        <sz val="11"/>
        <color theme="1"/>
        <rFont val="Calibri"/>
        <family val="2"/>
        <scheme val="minor"/>
      </rPr>
      <t xml:space="preserve">objective is to improve africa risk view,  </t>
    </r>
    <r>
      <rPr>
        <sz val="11"/>
        <color theme="1"/>
        <rFont val="Calibri"/>
        <family val="2"/>
        <scheme val="minor"/>
      </rPr>
      <t>ARC technical engine ARV need improvement,  Frederocco is on valid a validation of ARV mission in Niger. including rainfall station, WSRI and yield data, vulnerabilty is compared with records of droughts and impacts, correlations between past droughts observed and model generated. Droughts in 2014 in Senegal-Mauritania supported by ARC and feedbacks in communities recognized support about 4 months in advance, objective of acmad/arc collaboration is to reducce response time to droughts using seasonal forecast in addition to monitoring based on observations,,   combine seasonal forecatss with socio-economic information for impacts assessment and response, objective strengthen ACMAD/ARC to support african union,  training on climate and risk assessment is a component of the MoU , the draft MoU to be shown at Steering Committee,  exchange shapefiles of forecasts products, Anticipate drougth, absorb shocks and respond to disaters</t>
    </r>
  </si>
  <si>
    <t>April 15 2016</t>
  </si>
  <si>
    <t>_ PREASASS_02 in 2015, PRESANORD 2015, SWIOCOF_3 and 4 2014_15 , PRESAGG-02_3 2015_16,  PRESAC 2015_16</t>
  </si>
  <si>
    <r>
      <t xml:space="preserve">Prepare RCOFs </t>
    </r>
    <r>
      <rPr>
        <b/>
        <sz val="11"/>
        <color theme="1"/>
        <rFont val="Calibri"/>
        <family val="2"/>
        <scheme val="minor"/>
      </rPr>
      <t>reports and bulletins</t>
    </r>
    <r>
      <rPr>
        <sz val="11"/>
        <color theme="1"/>
        <rFont val="Calibri"/>
        <family val="2"/>
        <scheme val="minor"/>
      </rPr>
      <t xml:space="preserve"> requested by WMO Regional offices</t>
    </r>
  </si>
  <si>
    <t>Response to Kumar with table of contents on a status report RCOFS/RCCs</t>
  </si>
  <si>
    <t>draft and submit report by end of April 2016</t>
  </si>
  <si>
    <t>discuss with diasso on his work</t>
  </si>
  <si>
    <t xml:space="preserve">​Bonjour Doc.,
Ci-joint le workplan et timeline.
J'ai egalement ajoute un tableau resumant les indices dont nous avons parle hier.
Les 2 delivrables: Procedure for the state of climate bulletin et Inventory of the training material​ seront disponible la semaine prochaine.
Pour le second il reste a reordonner les choses dans le PPT ci-joint et ajouter les procedures d'installation.
Les autres materiels en lien avec la formation seront reverses dans PC-10.
</t>
  </si>
  <si>
    <t>hubert update RCC website on RCOFs</t>
  </si>
  <si>
    <t>review and update of source and means of verification in the logframe with joyce and manfred</t>
  </si>
  <si>
    <t>UNFCCC process? All the details on application procedure can be found on the UNFCCC website: http://unfccc.int/secretariat/partneships/items/9178.php.</t>
  </si>
  <si>
    <t xml:space="preserve">Review and inputs provided in a draft MoU with EUMETSAT </t>
  </si>
  <si>
    <t>participate to ACRIS II</t>
  </si>
  <si>
    <t>April 18_22 2016</t>
  </si>
  <si>
    <t>draft policy dialogue day report, review the Jan_March 2016 report ACMAD-MESA</t>
  </si>
  <si>
    <t>meet with AUC DREA and Infrastructure &amp;energy department official</t>
  </si>
  <si>
    <t>explain climate services development for planning, dsign and operation of power, water infrastructure building on MESA,  CCA strategies of RECs presented</t>
  </si>
  <si>
    <t>meeting plan with UNECA mme fatima and intsiful</t>
  </si>
  <si>
    <t>AfDB, AFD, and other financiers for climate proofing of projects</t>
  </si>
  <si>
    <t>April 22 2016</t>
  </si>
  <si>
    <t xml:space="preserve">exposure and training session on ACRIS tools </t>
  </si>
  <si>
    <t>introduction of the training by Raffaelo, what is the best way to strengthen capacity in the continent to factor in climate in projects, discuss how facility should be structured, the facility should support peer learning, project with good experiences should  share, decisons on infrastructure should be well informed on climate change</t>
  </si>
  <si>
    <t>Agenda presented,  introduction, ECRA review, partner probleme definition, climate scenarios tools, water modeling tools, energy modeling tools, adapatationin water, energy and transport,  disscussion on partner needs, discussion and wrap up</t>
  </si>
  <si>
    <t>Introduction</t>
  </si>
  <si>
    <t>Agenda of the day ( Time, topic, who): training workshop on climate resilient investment planning</t>
  </si>
  <si>
    <t>Capital is key for development, need good credit rating, high risk lead to pay more interest, infrastructure is key to growth, we want climate resilient infrastructure in Africa, we should measure the climate risk Kariba dam down to 12%</t>
  </si>
  <si>
    <t>overall objective: enhance climate resilience of Africa's infrastructure not proofing which is complete protection from threats</t>
  </si>
  <si>
    <t>4 steps: A_Referebce scenario by 2030  what infrastructure, where, when, what performance B_Impacts how performance will be affected will be affected C_Perfect foresight (assume you knew in advance, how would you modify plans ex ante          -Robust adaptation</t>
  </si>
  <si>
    <t xml:space="preserve">complex, nonlinear with hydrology,energy, irrigation Data and tools </t>
  </si>
  <si>
    <t xml:space="preserve">water for food and water for irrigation </t>
  </si>
  <si>
    <t>Nordic development fund pledge 4 millions dollars</t>
  </si>
  <si>
    <t xml:space="preserve">What are the problems facing on climate resilience: </t>
  </si>
  <si>
    <t>strategic planning in the zambezi challenges _</t>
  </si>
  <si>
    <t>Kariba optimal capacity is about 700 MW with the drought it is generation below 300MW</t>
  </si>
  <si>
    <t>Uganda has a portion of Nile basin for irrigation, consumption, hydropower, fisheries</t>
  </si>
  <si>
    <t xml:space="preserve">climate models and emissions scenarios, GCM bias coorestion, data warehouse CMIP3 and CMIP4 </t>
  </si>
  <si>
    <t>Princeton temp and precip data not cape town because it has breaks inhomogeneity</t>
  </si>
  <si>
    <t xml:space="preserve">bias correct with princeton and downscale to 0.5° grid   bias are -50% to +200% </t>
  </si>
  <si>
    <t>to bias correct  use delta,  WEAP for planning for water manage trade offs between agriculture, energy, consumption anf others for design</t>
  </si>
  <si>
    <t>how allocate water to different use in case of extremes, how to operate to maximize generation, how to adapat demande to avoid unmet demands</t>
  </si>
  <si>
    <t>Energy system modeling tools _ plan to minimize costs for generation and consumption, to develop trustworthy policies,  demands suplies and technology,  what the change in oil price will do on supply and demand for energy</t>
  </si>
  <si>
    <t>April 25 2015</t>
  </si>
  <si>
    <t>back from ACRIS II,  review draft report on state of climate, discuss new date for PRESASS-03 and training for mauritania, Comoros, Gabon , DRC, Congo</t>
  </si>
  <si>
    <t>Thank you very much for this comprehensive report.  Can you also indicate the dates/venues of all your RCOFs in 2016, even if tentative ?</t>
  </si>
  <si>
    <t>urgent response to Kumar tomorrow April 25 2016</t>
  </si>
  <si>
    <t>April 26_27 2015</t>
  </si>
  <si>
    <t>review comments of AUC an submit a draft explanation to AUC on April 26 2016</t>
  </si>
  <si>
    <t>review quartely report Jan-March 2016 with Manfred</t>
  </si>
  <si>
    <t>prepare list of ACMAd participant to PUMA201(&amp;MESA ToT events in Nairobi, EAMAC and Mauritius</t>
  </si>
  <si>
    <t>hubert prepare a report for SARCOF, give agrhymet bulletin on presaGG-03</t>
  </si>
  <si>
    <t>edit facct sheet on souther Africa drought</t>
  </si>
  <si>
    <t>review ToT on stations</t>
  </si>
  <si>
    <t>review of "provisional certificate of MESA/PUMA2015 stations installation</t>
  </si>
  <si>
    <t>review and edit the Jan_March 2016 monitoring&amp;evaluation report</t>
  </si>
  <si>
    <t>28to29 april 2016</t>
  </si>
  <si>
    <t>Explanations submitted to AUC on comments in the request for second prefinancing request</t>
  </si>
  <si>
    <t>reception of EU later to AUC  to analyze saliaries revised to make sure that it corresponds to the  initial grid</t>
  </si>
  <si>
    <t>may 02 2016</t>
  </si>
  <si>
    <t>preparation of timesheets, seasonal forecasts briefing , nomination of participants for ToT training on MESA stations</t>
  </si>
  <si>
    <t xml:space="preserve">80 millions euro supported by EU-ACP start: Feb 2013 , reduce poverty and promote sustainaible development through desaster resilience ; 5 results areas, contribute to African strategy for DRR and its programme of Action,  Introduction by AUC-DREA,  welcome of the rep of EU Del,  mainstreaming climate and disaster risk reduction in development, EU programme on disaster is chanel respecting priority area in supporting disaster resilience in ACP countries to help ACPs reduce risks,  180 million euros on prevention, preparedness to disasters, 80 millions euros commited to sub-saharan Africa,  other programmes funded through EU budget ( GDFDRR, intra ACP strategy of 100 million euros on disaster management, AWGDRR discuss a road map to aling to sendai,  EU support primarily implementation of AFrican DRR strategy and action plan, </t>
  </si>
  <si>
    <t>responses to pre-installation questions on video conference equipments</t>
  </si>
  <si>
    <t xml:space="preserve">prepare timesheets and weekly reports </t>
  </si>
  <si>
    <t>edit and review stateof 2015 climate ,  first briefing on drought monitoring and  forecasts MJJ, JJA, JAS 2016</t>
  </si>
  <si>
    <t>May 03_04 2016</t>
  </si>
  <si>
    <t>Briefing for DSF MJJ and JJA 2016, presentation by consultant SY on  the assessment of ISACIP I and proposed ISACIP II</t>
  </si>
  <si>
    <t xml:space="preserve">Revision of M. Sy document on global objectives, specific objectives and components, prepration of weekly reports </t>
  </si>
  <si>
    <t>finalize and sign weekly report and timesheets for Njau contract on CONTR-1</t>
  </si>
  <si>
    <t>five Tors and vacancy notice prepared for short term staff recrutemen</t>
  </si>
  <si>
    <t>advertise by may 10 2016</t>
  </si>
  <si>
    <t>initiate draft MoU with ARC</t>
  </si>
  <si>
    <t>review ToRs of Issa leele for RCC assessment at ACMAD</t>
  </si>
  <si>
    <t xml:space="preserve">input to activity isacip II, aide-mémoire and one form </t>
  </si>
  <si>
    <t>prepare products profile with Gambia for MJJ and JJA forecasts, start review long range forecasts</t>
  </si>
  <si>
    <t>collect nominations from ivoiry coast and comeroun and submit to MESA training office in addis</t>
  </si>
  <si>
    <t>respond to Marco for a meetiong next week</t>
  </si>
  <si>
    <t>submit AWGDRR emailing list to serges and joyce</t>
  </si>
  <si>
    <t>meet with potential experts for web development and management including automatic products generation</t>
  </si>
  <si>
    <t>disemnate climate change assessment brief to AWGDRR, ARC, looking for AGN emailinglist</t>
  </si>
  <si>
    <t>Draft MoU preparation and submission to ARC on May 0( 2016</t>
  </si>
  <si>
    <t>May 04_07 2016</t>
  </si>
  <si>
    <t>exchange with Gambia on seasonal forecast products profiles</t>
  </si>
  <si>
    <t xml:space="preserve">prepare GFCS activities for ACMAD as contribution to operational and resource plan </t>
  </si>
  <si>
    <t xml:space="preserve">preparation and Exchange with Massimo and Pierre Grennes </t>
  </si>
  <si>
    <t>May 11 2016</t>
  </si>
  <si>
    <t xml:space="preserve">meet with Maki for exchange and explanations on Regional training in ICPAC at sahel hotel </t>
  </si>
  <si>
    <t>He is attending training on MESA station</t>
  </si>
  <si>
    <t>review DSF bulletin for  MJJ and JJA 2016</t>
  </si>
  <si>
    <t xml:space="preserve">Respond and read SERVIR document </t>
  </si>
  <si>
    <t xml:space="preserve">Review DSF MJJ and JJA 2016 and finalize and submit responses to comments on the request for second pre-financing and the request for explanations on budget modification by EU. </t>
  </si>
  <si>
    <t>meet with Hama on Data Rescue</t>
  </si>
  <si>
    <t>lecture du rapport du COPIL et CS du programme FSP AGRICORA</t>
  </si>
  <si>
    <t>May 12 2016</t>
  </si>
  <si>
    <t>Follow up and nominations for ToT completed with the mast name from Burkina Faso</t>
  </si>
  <si>
    <t>Review report of gilles for mission</t>
  </si>
  <si>
    <t>Prepare programme for training of 3 Mauritanians on DSF products</t>
  </si>
  <si>
    <t>review ISACIP phase II consultant report</t>
  </si>
  <si>
    <t>final review of DSF bulletin - publication made on May 14 2016</t>
  </si>
  <si>
    <t>exchange with Bachir on status of data rescue , Hama table given to be filled by Bachir</t>
  </si>
  <si>
    <t>MEDCOF  ( verification of past winter forecast, assessment of the current climate and forecasts)</t>
  </si>
  <si>
    <t>May 16 2016</t>
  </si>
  <si>
    <r>
      <t xml:space="preserve">MedCOF-6 comprises 3 steps, which all require your participation. The first one will be devoted to verification of the MedCOF-5 winter forecast; the second one to the assessment of current state of climate and, finally, the third one to the building of consensus statements.
 </t>
    </r>
    <r>
      <rPr>
        <b/>
        <sz val="11"/>
        <color theme="1"/>
        <rFont val="Calibri"/>
        <family val="2"/>
        <scheme val="minor"/>
      </rPr>
      <t xml:space="preserve">
STEP-1: Verification of winter 2015-16 seasonal forecast</t>
    </r>
    <r>
      <rPr>
        <sz val="11"/>
        <color theme="1"/>
        <rFont val="Calibri"/>
        <family val="2"/>
        <scheme val="minor"/>
      </rPr>
      <t xml:space="preserve">
Step 1 deals with the qualitative verification of the MedCOF-5 Winter forecast (December 2015 – February 2016),
You are invited to provide:
- information on high-impact events of the last winter season,
- brief assessments of the correctness of the MedCOF-5 outlook, and
- comments on user perceptions of the MedCOF-5 outlook
Please, use the same last year template (see attached Annex). The facilitators will compile information from country reports and summarise it in one final report.
Facilitators: P. Bissolli, S. Ben Rached  
Deadlines:
    Fri 22th April - National verification reports posted on the forum;
    Fri 29th April - First draft compilation posted on the forum;
    Fri 29th April –  Wed 4th May à Discussion
    Thu 5th May - Second draft compilation
    Wed 11th May - Webex and adoption of STEP 1 verification document
</t>
    </r>
    <r>
      <rPr>
        <b/>
        <sz val="11"/>
        <color theme="1"/>
        <rFont val="Calibri"/>
        <family val="2"/>
        <scheme val="minor"/>
      </rPr>
      <t>STEP-2: Assessment of the current state of climate</t>
    </r>
    <r>
      <rPr>
        <sz val="11"/>
        <color theme="1"/>
        <rFont val="Calibri"/>
        <family val="2"/>
        <scheme val="minor"/>
      </rPr>
      <t xml:space="preserve">
Step 2 comprises an assessment of the current state of climate, including large-scale climate patterns worldwide, and assessments of its likely evolution in the course of the next months.
First draft: C. Viel, P. Bissolli and S. Ben Rached (also moderators)
Deadlines:
    Mon 9th May  - First draft for the current state of climate
    Mon 9th – Wed 11th May - Discussion
    Thu 12th May - Second draft
    Thu 12th – Tue 17th  May - Discussion
</t>
    </r>
    <r>
      <rPr>
        <b/>
        <sz val="11"/>
        <color theme="1"/>
        <rFont val="Calibri"/>
        <family val="2"/>
        <scheme val="minor"/>
      </rPr>
      <t>STEP-3: Building of the consensus statement</t>
    </r>
    <r>
      <rPr>
        <sz val="11"/>
        <color theme="1"/>
        <rFont val="Calibri"/>
        <family val="2"/>
        <scheme val="minor"/>
      </rPr>
      <t xml:space="preserve">
Step 3 aims at building the consensus statement for Climate outlook for summer 2016 (June, July, August). This step will start from the reports provided by RCCs on seasonal forecasts.
Reports from RCCs: C. Viel, F. Driouech
Deadlines:
    Tue 17st May - Reports from RCCs
    Fri 20th May - First draft consensus (C. Viel, F. Driouech, E. Rodríguez)
    Fri 20st – Tue 24th  May - Discussion
    Wed 25th May - Second draft consensus (C. Viel, F. Driouech, E. Rodríguez)
    Fri 27th May - Webex and adoption of STEP2 and STEP3 documents
Participants of the MedCOF-6 forum, and especially our colleagues previously mentioned with reference to the moderation of discussions and preparation of the final documents for all 3 steps of the MedCOF-6 forum will be given assistance in an</t>
    </r>
  </si>
  <si>
    <t>Follow uo colleagues in Ouagadougou on the PRESASS-03 and Training on CCA and DSF</t>
  </si>
  <si>
    <t>final MoU with EUMETSAT done, MoU with ARC reviewed and submited to ARC</t>
  </si>
  <si>
    <t xml:space="preserve">review of financial report using normal template and units rates  upon request of EU. </t>
  </si>
  <si>
    <t>Prepare acmad DG speech for EUMETSAT assembly ( with Objectives PUMA, AMESD, MESA , sectors using EUMETSAT data , work plan with ACMAD following MoU signature</t>
  </si>
  <si>
    <t xml:space="preserve">ACMD-EUMETSAT collaboration description </t>
  </si>
  <si>
    <t>draft announcement and call for participation , budget swiocof 05</t>
  </si>
  <si>
    <t>submit for discussion to WMO</t>
  </si>
  <si>
    <t xml:space="preserve">meeting with focal point for  GFCS at UNDP based in  Niamey </t>
  </si>
  <si>
    <t>May 17 2016</t>
  </si>
  <si>
    <t>He is there under MoU between NRC, WMO and UNDP. He is a member of the standby roster for NRC.  Objective is to introduce himslf Daouda Yahaya. GFCS is a worldwide partnership between providers and users of climate services . Put together capacity and resources to imporve CS for users. Niger is the first country to adopt a National framework for Climate Services in Dec 2015. His duties are to support Niger to implement the NFCS. He will help not implement. Task 1 is to meet parties including UN agencies, EU, world Bank. He is member of the regional team under Arame Tall, he will support Chad and Cameroon. Task 2: see products, adhoc committee to set up instruments to manage the framework.  Ad hoc committee is a national body with UN system moderator, with ACMAD and AGRHYMET focal points</t>
  </si>
  <si>
    <t>Exchange with Kumar on funding RCOFs in 2016 and 2017</t>
  </si>
  <si>
    <t xml:space="preserve">Preparation of a response to EU on the processing of 2nd request for préfinancing ( reconcile expenditure cost in auditor's report and ACMAD's financial report, show all unit and unit rates in the financial report, revise the forecast budget change from 20 months to 12 months covering 2016) </t>
  </si>
  <si>
    <t>May 18 2016</t>
  </si>
  <si>
    <t>May 19 2016</t>
  </si>
  <si>
    <t>submit swioco announcement and budeget for discussion, finalize and submit response to eu accounting service in addis, comtribute to components and activities in iSACIP phase II</t>
  </si>
  <si>
    <t>Contribute to SWIOCOF discussions and components /Budeget for ISACIP 2 ,  review of ISACIP 1 Work Plan for 2016</t>
  </si>
  <si>
    <t>english version of acmad-eumetsat collaboration doc, costing in excel the two ACMAD MESA services</t>
  </si>
  <si>
    <t>Work programme for alphonsine review and finalize</t>
  </si>
  <si>
    <t xml:space="preserve">complete GFCS template of projects </t>
  </si>
  <si>
    <t>call Orange Niger for a new contract for internet, discuss conditions and steps to stop current contract with Sonitel</t>
  </si>
  <si>
    <t>May 20 2016</t>
  </si>
  <si>
    <t>provide inputs to aide memoir isacip II -follow up project after MESA</t>
  </si>
  <si>
    <t>met with orange on the contract for internet access</t>
  </si>
  <si>
    <t>revise and submit aide mémoire of Sy with inputs on objectives, components activities  and budget</t>
  </si>
  <si>
    <t>May 23 2016</t>
  </si>
  <si>
    <t>message sent to request AMA to look for option to transfer vigirisk funds trough ethiopian commecial bank transfer</t>
  </si>
  <si>
    <t>Address the issue of counter part funding in MESA with Gilles</t>
  </si>
  <si>
    <t>Very important, rent acmad conference room, translation equipement and personnel during the CONTR-1, Ali fill timesheet for technical support with computers installed for the trainee, Zeinabou timesheet for preparation of payments</t>
  </si>
  <si>
    <t>Coordination meeting   agenda: _preparation of bulletins and products organization (describe flowchart), control and quality checks (control and review);   _ second prefinancing  of the projects, _ summary on MESA ToT and station,  RegCONTRECOWAS ( expertsed deliverables including on communication, survey questionaire) , _timeshheets dateline, _AOB,  leave request, timing major events</t>
  </si>
  <si>
    <t xml:space="preserve">coordination meeting     </t>
  </si>
  <si>
    <t xml:space="preserve">_ communication constraint with contributors, distrution of tasks, technical note ( first week of the start month, Gedeon, Hubert and Bachir discuss task distribution) ; LRF forecasts and brief  (first week of the month) bullein DSF ( day nimber 08 of the following  month), Bachir collect all products, undertake contarol task,  and hand over to Joyce,   Report of Regtraining ( in three weeks) , forum bulletin et brief today, Gilles to contact AGRHYMET finance for the report, communication ( dialogue day organized, evaluation, attendance lists, press realeases , make sure logos are there including front pages, presass news, video  disseminated in Burkina Faso, the video is available,  need service request for illustrator and pdf maker, second presass new today,    a press conference  for 2 hours  with 22 journalists with 100 participants at REGTR-01 with discussions on presass, the forum and results and final communiqué.  A report will be produced on communication by serges, a facebook campaign made, mission reports should be submitted 3 days after the mission,  ToT feedback:  verification of good function the e-station is still under verification, this period is to monitor and report trough the tuplead systeme with screenshots of effors , access learning management for updates, another training on customizations to requirements,  urls  for internet based archive into the mESA station,  Joyce propose to discuss the products on the E-station and ACMAD MESA catalogue use it in the monthly station report;  report on data acquisition and distribution ( products DSF, CCA) </t>
  </si>
  <si>
    <t>Read financial management toolkit and PCM guidelines from EU</t>
  </si>
  <si>
    <t>Budget amendment to be discussed at management meeting in June in Addis, ACMAD has been working on budget amendment for one year , need to address them at the training in June in Addis</t>
  </si>
  <si>
    <t>May 24 2016</t>
  </si>
  <si>
    <t>May 25 2016</t>
  </si>
  <si>
    <t xml:space="preserve">Manfred  will ask Massimo the whereabout of Q&amp;T video conference equipment installation team. </t>
  </si>
  <si>
    <t>Recall Maki with evaluation sheets, deliverables of the REGCONTR ( report, plicy dialogue report, survey questionnaire report)</t>
  </si>
  <si>
    <t>meet with musanganire to define the structure and content of a new fact sheet on Jan-April 2016 significant events including evaluation of the forecast made in December 2015 for Jan-Apr 2016. A Sample facsheet from Africa Risk Capacity was provided for use</t>
  </si>
  <si>
    <r>
      <t xml:space="preserve">propose to use Risk view and build NMHS capacity on risk management, ARC work with MeT Service, Cellule de Crise alimentaire au Niger  The government want 2 days of training on africa risk view , ACMAD may participate with inputs tentative dates:  16_17 May 2016   , </t>
    </r>
    <r>
      <rPr>
        <b/>
        <u/>
        <sz val="11"/>
        <color theme="1"/>
        <rFont val="Calibri"/>
        <family val="2"/>
        <scheme val="minor"/>
      </rPr>
      <t>ARC generate knowledge and want exchange with ACMAD,   to use products found in the peer review of ACMAD-MESA,  objective 1 is to improve africa risk view,  ARC technical engine ARV need improvement,</t>
    </r>
    <r>
      <rPr>
        <b/>
        <sz val="11"/>
        <color theme="1"/>
        <rFont val="Calibri"/>
        <family val="2"/>
        <scheme val="minor"/>
      </rPr>
      <t xml:space="preserve">  Fredericco is on valid a validation of ARV mission in Niger. including rainfall station, WSRI and yield data, vulnerabilty is compared with records of droughts and impacts, correlations between past droughts observed and model generated. Droughts in 2014 in Senegal-Mauritania supported by ARC and feedbacks in communities recognized support about 4 months in advance, </t>
    </r>
    <r>
      <rPr>
        <b/>
        <u/>
        <sz val="11"/>
        <color theme="1"/>
        <rFont val="Calibri"/>
        <family val="2"/>
        <scheme val="minor"/>
      </rPr>
      <t>objective of acmad/arc collaboration is to reducce response time to droughts using seasonal forecast in addition to monitoring based on observations,,   combine seasonal forecatss with socio-economic information for impacts assessment and response</t>
    </r>
    <r>
      <rPr>
        <b/>
        <sz val="11"/>
        <color theme="1"/>
        <rFont val="Calibri"/>
        <family val="2"/>
        <scheme val="minor"/>
      </rPr>
      <t xml:space="preserve">, </t>
    </r>
    <r>
      <rPr>
        <b/>
        <u/>
        <sz val="11"/>
        <color theme="1"/>
        <rFont val="Calibri"/>
        <family val="2"/>
        <scheme val="minor"/>
      </rPr>
      <t>objective 2: strengthen ACMAD/ARC support to african union on drought policy/strategies use climate services ,  rbjective 3 : build capacity at national and regional levels on risk assessment, warning/alert, communication in case of disasters, reparedness/response,  training on climate and risk assessment is a component of the MoU</t>
    </r>
    <r>
      <rPr>
        <b/>
        <sz val="11"/>
        <color theme="1"/>
        <rFont val="Calibri"/>
        <family val="2"/>
        <scheme val="minor"/>
      </rPr>
      <t xml:space="preserve"> , the draft MoU to be shown at Steering Committee,  exchange shapefiles of forecasts products, Anticipate drougth, absorb shocks and respond to disaters</t>
    </r>
  </si>
  <si>
    <t>Prepare meeting with ARC-federicco for tomorrow May 26 2016</t>
  </si>
  <si>
    <r>
      <t xml:space="preserve">ARC generate knowledge and want exchange with ACMAD,   to use products found in the peer review of ACMAD-MESA,  objective 1 is to improve africa risk view,  ARC technical engine ARV need improvement.   </t>
    </r>
    <r>
      <rPr>
        <b/>
        <sz val="11"/>
        <color theme="1"/>
        <rFont val="Calibri"/>
        <family val="2"/>
        <scheme val="minor"/>
      </rPr>
      <t>objective of acmad/arc collaboration is to reducce response time to droughts using seasonal forecast in addition to monitoring based on observations</t>
    </r>
    <r>
      <rPr>
        <sz val="11"/>
        <color theme="1"/>
        <rFont val="Calibri"/>
        <family val="2"/>
        <scheme val="minor"/>
      </rPr>
      <t xml:space="preserve">,,   combine seasonal forecatss with socio-economic information for impacts assessment and response, </t>
    </r>
    <r>
      <rPr>
        <b/>
        <sz val="11"/>
        <color theme="1"/>
        <rFont val="Calibri"/>
        <family val="2"/>
        <scheme val="minor"/>
      </rPr>
      <t xml:space="preserve">objective 2: strengthen ACMAD/ARC support to african union on drought policy/strategies formulation and implementation using climate services </t>
    </r>
    <r>
      <rPr>
        <sz val="11"/>
        <color theme="1"/>
        <rFont val="Calibri"/>
        <family val="2"/>
        <scheme val="minor"/>
      </rPr>
      <t xml:space="preserve">,  </t>
    </r>
    <r>
      <rPr>
        <b/>
        <sz val="11"/>
        <color theme="1"/>
        <rFont val="Calibri"/>
        <family val="2"/>
        <scheme val="minor"/>
      </rPr>
      <t>Objective 3 : build capacity at national and regional levels on risk assessment, warning/alert, communication in case of disasters, reparedness/response,  training on climate and risk assessment</t>
    </r>
    <r>
      <rPr>
        <sz val="11"/>
        <color theme="1"/>
        <rFont val="Calibri"/>
        <family val="2"/>
        <scheme val="minor"/>
      </rPr>
      <t xml:space="preserve"> is a component of the MoU , the draft MoU to be shown at Steering Committee,  exchange shapefiles of forecasts products, Anticipate drougth, absorb shocks and respond to disaters,  the joint work plan will help to harmonize ACMAD/MESA and ARC programme and activities,  ACMAD /ARC jointly organize/participate to  communication and visibility events, each other's steering meetings, </t>
    </r>
    <r>
      <rPr>
        <b/>
        <sz val="11"/>
        <color theme="1"/>
        <rFont val="Calibri"/>
        <family val="2"/>
        <scheme val="minor"/>
      </rPr>
      <t xml:space="preserve">ARC peer Review of countries operational plans,  Objective of ACMAd/ARC intiative is to contribute to better allocation of international resources for disaster risk management in Africa,   Need to move from traditional appeal based model and switch to ex ante system embedded at sovereign level to address predictable disaster risk . </t>
    </r>
  </si>
  <si>
    <t>read PCM guidelines</t>
  </si>
  <si>
    <t xml:space="preserve">musanganire and Hubert work on survey questionnaire response analysis and reporting </t>
  </si>
  <si>
    <t>May 26 2016</t>
  </si>
  <si>
    <t>visit of ARC Federicco, with installation of 3 licences for ARV which should be updated</t>
  </si>
  <si>
    <t xml:space="preserve">joint work plan with Federicco, and a financial analyst (Pierre Nikiema), </t>
  </si>
  <si>
    <t>Review documents for  Central african RCC to be approved by Ministers</t>
  </si>
  <si>
    <t xml:space="preserve"> joint bulletin, provide pixel level outlook to replace climatology,  a training on concept and use of software ARV done on 24 and 25 may 2016</t>
  </si>
  <si>
    <t xml:space="preserve">MoU discussed with ARC legal Office, the legal service to align with the AGRHYMET format,  Legal office ask make it as concrete as possible,  what we do serve mandate of the two institutions, </t>
  </si>
  <si>
    <t>Work with countries with additional products to be prepare for multidecadal change like the what happened in the 70s, 80s and   early 90s</t>
  </si>
  <si>
    <t>area of cooperation expanded in the MoU including ( exchange information , comparision of tools,  organize joint training, seasonal monitoring  for accurate projection, integration of , in country training, mainsteaming, use</t>
  </si>
  <si>
    <t>EUMETSAT User forum to show what ACMAD and ARC can generate working together</t>
  </si>
  <si>
    <t xml:space="preserve">Drougth confernce and Africa dry land week in August 2016  show visibility of ACMAD_ARC collaboration </t>
  </si>
  <si>
    <t>)</t>
  </si>
  <si>
    <t>Technical workshop on tropical cyclones togeter with SWIOCOF ( coming event)</t>
  </si>
  <si>
    <t>participating together to events, organize events together</t>
  </si>
  <si>
    <t xml:space="preserve">WFP is planning to use the number and location of  people to be impacted , and inform their plans at community level, </t>
  </si>
  <si>
    <t>input to activity budget table isacip II</t>
  </si>
  <si>
    <t>May 30 2016</t>
  </si>
  <si>
    <t xml:space="preserve">Preparation with Gedeon of the humanitarian whorkshop to prepare for 2016 summer dissater risk management with OCHA in Dakar </t>
  </si>
  <si>
    <t>His presentation will introdduce ACMAD, ACMAD/CIC, ACMAD/RCC, LRF for the continent,  RCOFs and PRESASS products and services</t>
  </si>
  <si>
    <t>read IPCC chair and Green Climate Fund Executive Directors meeting on joint priorities</t>
  </si>
  <si>
    <t>The experts on CCA and DSF to be recruitement will:</t>
  </si>
  <si>
    <t>_verify seasonal forecasts qualitative and quantitative,  _ use ARV to explore future risk assessment using seasonal forecasts, _; _ provide support to prepare COP 22, _ expand production and analyses of CCA products and services, _ support review of the CCA service Development plan,  _ explore de use of MESA products in DSF with access to internet based precipitation, NDVI and other datasets</t>
  </si>
  <si>
    <t>update isacip CED phase 2 programme and budget</t>
  </si>
  <si>
    <t>review presass questionnaire evaluation report, sucess stories with musanganire,  fact sheet on Jan-April 2016 events</t>
  </si>
  <si>
    <t>June 01 2016</t>
  </si>
  <si>
    <t>Plan and prepare finance and management workshop in Addis for June 06 and 07 2016</t>
  </si>
  <si>
    <t>Syst admin and database expert to install facilities to access mesa station from offices</t>
  </si>
  <si>
    <t xml:space="preserve">briefing for JJA and JAS 2016 with the team presentation made by Hubert Kabenguela </t>
  </si>
  <si>
    <t>June 02 2016</t>
  </si>
  <si>
    <t xml:space="preserve">Preparation of the presentation for the finance workshop jne 06 and 07 in Addis: </t>
  </si>
  <si>
    <t>outiline of the paper: _ procurement procedures used;  _ audit procedure and experience; _financial reporting;  positive&amp;negative experience; _questions to EU</t>
  </si>
  <si>
    <t>Partenrship&amp;netwprking with Environment Canada, a draft plan of action prepared and submitted on GFCS in Africa to EC for review</t>
  </si>
  <si>
    <t>Review suscess story on  how ACMAD-MESA support policy making,  a second sucess story on valuation of ACMAD-MESA climate services by UNOCHA</t>
  </si>
  <si>
    <t xml:space="preserve">Joyce upload, on the website, twitter, facebook </t>
  </si>
  <si>
    <t>June 03 2016</t>
  </si>
  <si>
    <t>attend the finance workshop in addis</t>
  </si>
  <si>
    <t>June 08 and 09</t>
  </si>
  <si>
    <t>June 10 2016</t>
  </si>
  <si>
    <t>Back to Niamey</t>
  </si>
  <si>
    <t>June 06 to 07 2016</t>
  </si>
  <si>
    <t>Review coming activities/task including COP 22, EUMETSAT forum</t>
  </si>
  <si>
    <t>Train mautitanian experts on seasonal forecastsing</t>
  </si>
  <si>
    <t xml:space="preserve">Meet with Joyce on the website update and archiving, status of site preparation for stations installation in Dakar, Nairobi </t>
  </si>
  <si>
    <t xml:space="preserve">create hiperlinks on  logframe source of verification,  make monthly status of products acquisition </t>
  </si>
  <si>
    <t xml:space="preserve">update the work plan for Jul_Sept 2016 </t>
  </si>
  <si>
    <t>June 11 2016</t>
  </si>
  <si>
    <t>coordination meeting with Diasso on climate change assessment service</t>
  </si>
  <si>
    <t>D:\plan&amp;budget2014\MESA2014\MESAoperatingplanningandreporting\mesastaffreports\andre\resultarea2\diasso</t>
  </si>
  <si>
    <t>June 13 2016</t>
  </si>
  <si>
    <t>meet with Manfred on administration/finance</t>
  </si>
  <si>
    <t>the preparation of the station site at ACMAD/DAKAR/Nairobi   use of contingencies for this</t>
  </si>
  <si>
    <t>ACMAD coordination meeting ( DG, DGA, 3 Chiefs, Medje, ISACIP suivi evaluation, Nafissa)</t>
  </si>
  <si>
    <t>Servir project</t>
  </si>
  <si>
    <t>_justification of ISACIP phase   long term assets,  AEMET will support OJT,  Norvegian will send Issa lele with  other identified with ACMAD,  _ Servir project</t>
  </si>
  <si>
    <t>Medje , Nafissa, Zeinabou vont faire le point des justificatifs isacip phase I</t>
  </si>
  <si>
    <t xml:space="preserve">photocopies made, A2 form is being completed  until December 31 2013,  financial control underway, assess registry , </t>
  </si>
  <si>
    <t>antivirus pour le logiciel comptable ISACIP TOMPRO,  disque dur externe pour souvegarder les données</t>
  </si>
  <si>
    <t>Rappeler à Joyce de sauver les données MESA sur disque externe</t>
  </si>
  <si>
    <t>former agrhymet, sensibiliser ecouter les besoins des communautés, agrhy</t>
  </si>
  <si>
    <t xml:space="preserve">_ upfront user engagement to create demand driven information combining satelite and in situ data, </t>
  </si>
  <si>
    <t>contacter Gilles pour internet avec Orange</t>
  </si>
  <si>
    <t xml:space="preserve">Agrhymet organise les utilisateurs à former et sensibiliser,  suivi environnemental,  acmad améliore le suivi de la pollution , de l'érpsion, de l'ensabblement,  former les communautés agricoles, eau, disaster, land use pour la sécurité en afrique de l'ouest , analyse des aléas à l'aide des données servir, analyse des besoins, AGRHYMET identifie les besoins en formation, production , adaptation des informations et communication </t>
  </si>
  <si>
    <t xml:space="preserve">Servir/WA to achieve the following results in a sustainable manner: improved capacity to use geospatial information; improved awareness of and access to geospatial information; increased provision of user-tailored geospatial information; and related knowledge for decision making.  </t>
  </si>
  <si>
    <t xml:space="preserve">SERVIR/WA activities: partnerships, analysis, tools, trainings, outreach, and dialogues – result in information being taken up and applied by regional, national, and local decision makers. </t>
  </si>
  <si>
    <t>Principle 1: Response to Client Demand for Products and Services that SERVIR can provide  • Focus on priority development challenges in the region where improved climate and other information can have an impact.  Ensure that all activities to manage climate risks and landscapes to reduce greenhouse gas emissions</t>
  </si>
  <si>
    <t xml:space="preserve">In Kenya, for example, the Coupled Routing and Excess Storage (CREST) Model predicts floods up to 60 hours in advance, integrating near real-time NASA satellite-derived rainfall data and Kenya Meteorological Services numerical weather forecasts. </t>
  </si>
  <si>
    <t xml:space="preserve">Geospatial technologies can also inform a wide range of other resilience planning efforts, for instance by estimating salt water intrusion and coastline change to improve urban development planning.  </t>
  </si>
  <si>
    <t>Parallel efforts could be considered to inform multiple purpose water management including hydropower, irrigation, navigation, water supply, disease control, and maintenance of environmental products and services for the Niger, Volta, Gambia, Mano and Senegal River Basins, and the Lake Chad Basin.</t>
  </si>
  <si>
    <t>review of draft bulletin for JJA and JAS 2016  and preparation of a factsheet on water management in sahelian dams and reservoirs</t>
  </si>
  <si>
    <t>June 14 2016</t>
  </si>
  <si>
    <t>GC article 16.8 , Gilles should make sure that records and supporting documents original and electrinic versions are available, Gilles put in the report to contracting authority the detailed reports on the awards</t>
  </si>
  <si>
    <t xml:space="preserve">Vigirisk message to AMA Ethiopia Requesting an official reply to request for transfer </t>
  </si>
  <si>
    <t>complete work plan preparation for partnership with USAID funded SERVIR/WA project</t>
  </si>
  <si>
    <t>start draft concept paper for participation to UNFCCC COP 22</t>
  </si>
  <si>
    <t>3 mauritanian trained from june 02 to 16 2016</t>
  </si>
  <si>
    <t>Discuss the opportunity for ACMAd MESA steering committte with EUMETSAT user forum  secon week of september</t>
  </si>
  <si>
    <t>June 15 2016</t>
  </si>
  <si>
    <t>review WMO EC 68 programme</t>
  </si>
  <si>
    <t>exchange with Vincent, a room for 20 people,  discuss with DG</t>
  </si>
  <si>
    <t>proposal input to Phillipe on ECCAS RCC, capacity buiding fro ECCAS RCC requiring WMO support on a status for GFCS    and DRR tast team on extremes to include collaboration on losses and damages</t>
  </si>
  <si>
    <t>June 16 2016</t>
  </si>
  <si>
    <t>MESA management plan review for suggestions to Massimo</t>
  </si>
  <si>
    <t>Exchange on SWIOCOF  dates   tentative dates September 19 to 23 2016 in Seychelles</t>
  </si>
  <si>
    <t xml:space="preserve">Dear Lisa-Anne,
Greetings from Seychelles.
A week earlier, that is week 19 September, is still ok. 
As previously discussed, Seychelles will make the following contributions towards the event;
1. Venue (will send name and address of venue tomorrow)
2. Lunch/tea/coffee during the sessions 
3. Transport (from and back to airport, and from hotel to forum venue and back) 
For any queries/clarification please do not hesitate to contact me.
Best regards 
Vincent 
</t>
  </si>
  <si>
    <t>review finance workshop report from MESA TAT</t>
  </si>
  <si>
    <t>meeting to prepare ISACIP supervision mission</t>
  </si>
  <si>
    <t>june 20 2016</t>
  </si>
  <si>
    <t>pepare draft concept paper for COP 22</t>
  </si>
  <si>
    <t xml:space="preserve">paper prepared for a consultation workshop of directors of civil protection of ECCAS countries </t>
  </si>
  <si>
    <t xml:space="preserve">Contribution to result area4 of ACMAD-MESA  with </t>
  </si>
  <si>
    <t>startprepare concept note for cop 22 in marrakech</t>
  </si>
  <si>
    <t>Tinni and Maki reports, data on participants trained,  assessment of participants for ECOWAS,  training report, policy-day report, Manfred sent template to Maki</t>
  </si>
  <si>
    <t xml:space="preserve">follow up with status of stations in Univ of Nairobi and Dakar,  cover with contingencies </t>
  </si>
  <si>
    <t>ACMAD request quotations from Nairobi and Dakar, ACMAD write a request to use contingencies to AUC attaching the quotations</t>
  </si>
  <si>
    <t>list of meta data from Mauritania to be requested by Gedeon for Joyce</t>
  </si>
  <si>
    <t>colis, hangar, modification du réseau electrique pour mieux proteger les stations mESA</t>
  </si>
  <si>
    <t>preparer la reponse à lettre union africaine du 17 Juin 2016</t>
  </si>
  <si>
    <t xml:space="preserve">DG write to SADC-CSC and BDMS on the implementation of the grant </t>
  </si>
  <si>
    <t>short term expert to look at reports of AUC and REC to see how they use the service of ACMAD, CSC should provide inputs to 4.3 indicator</t>
  </si>
  <si>
    <t>Review table of indicators from Manfred</t>
  </si>
  <si>
    <r>
      <t xml:space="preserve">andre prepare the report on climate resilient infrastructure summit for source of verification in the logframe, Gedeon prepare report for  P-IND3,   Buhari report on the status of GIS  capability to be online for  R_IND1.2; report showing 6000 users access to website R_IND1.2; R2_IND2.4 need a report on service provision and a report on milestones and service release ( Mbaiguedem et Diasso) , R2_IND2.5 on GIS supported verification report of the forecasts ( Hubert update coulibally report);   MoU with SADC Pending, R3_IND3.1 joint visibility ebents reports ( PRESASS_CONTR01 for ecowas and CONTR_01 for IGAD ) from Gedeon and maki;   R3_IND3.2 report on collaboration with European institutions ( write a report on Barcelona SDS  products received since last year and how it was use for vigilance by Ministry of health by Andre), R3_IND3.2 incorporation of services in reporting cycle of institutions need to seek for a feedback on the AUC recent request submitted by Jolly,  R4_IND4.1 policy dialogue day reports from AGRHYMEt and ICPAC ( Tini Gedeon and Maki),  R4_IND4.2  Climate and climate change Services advocacy for DRM preparedness with report from Climate Resilient summit in Addiss mission report andre,   Joyce quaterly report on unser feedback, </t>
    </r>
    <r>
      <rPr>
        <b/>
        <sz val="11"/>
        <color theme="1"/>
        <rFont val="Calibri"/>
        <family val="2"/>
        <scheme val="minor"/>
      </rPr>
      <t xml:space="preserve">Source for verivication for R4_IND4.3 to be discussed and collected, </t>
    </r>
    <r>
      <rPr>
        <sz val="11"/>
        <color theme="1"/>
        <rFont val="Calibri"/>
        <family val="2"/>
        <scheme val="minor"/>
      </rPr>
      <t xml:space="preserve"> R5_IND5.3 number of trained experet at regional level (gedeon confirm number for ecowas and Maki confirm number for IGAD);   </t>
    </r>
    <r>
      <rPr>
        <b/>
        <sz val="11"/>
        <color theme="1"/>
        <rFont val="Calibri"/>
        <family val="2"/>
        <scheme val="minor"/>
      </rPr>
      <t xml:space="preserve"> R5_IND5.5  add 2 trainees from Niger DMN and 3 from Mauritania ,  </t>
    </r>
    <r>
      <rPr>
        <sz val="11"/>
        <color theme="1"/>
        <rFont val="Calibri"/>
        <family val="2"/>
        <scheme val="minor"/>
      </rPr>
      <t xml:space="preserve">R6 IND6.1.1 to be confirm with HD by Manfred and Gilles training mission report to ICPAC and meeting report with AGRHYMET,  R6_IND6.3.1.2 quartely report on the status of website, </t>
    </r>
    <r>
      <rPr>
        <b/>
        <sz val="11"/>
        <color theme="1"/>
        <rFont val="Calibri"/>
        <family val="2"/>
        <scheme val="minor"/>
      </rPr>
      <t>R6_IND6.3.2.2 RCOFS report from Ouaga by Gedeon</t>
    </r>
    <r>
      <rPr>
        <sz val="11"/>
        <color theme="1"/>
        <rFont val="Calibri"/>
        <family val="2"/>
        <scheme val="minor"/>
      </rPr>
      <t xml:space="preserve">,  and participation to international events Climate resilient ifrastructure workshop report and GECEAO report by Gedeon,  reports on service user feedbacks how to increase the rate?  R6_IND6.3.3 quartely report on user aceess to website by joyce, </t>
    </r>
  </si>
  <si>
    <t>June 22_24 2016</t>
  </si>
  <si>
    <t>Review Manfred and Gilles inputs on the conept paper for Cop 22</t>
  </si>
  <si>
    <t>Meet with gilles and manfred on CSC dates  with option to use EUMETSAT forum and MESA Forum</t>
  </si>
  <si>
    <r>
      <t xml:space="preserve">Discuss with Gilles on processing applications,   _collect and organize documentation _ need for priority list _Mandfred can not accept that people with no responsibility on recruitment waste time, avoid committees wasting time,  envisage to ask availability and acceptance of salary, use a pool of experts, Coordinator to explain the rules that the recruitment committee should follow, </t>
    </r>
    <r>
      <rPr>
        <b/>
        <sz val="11"/>
        <color theme="1"/>
        <rFont val="Calibri"/>
        <family val="2"/>
        <scheme val="minor"/>
      </rPr>
      <t>discretion is</t>
    </r>
    <r>
      <rPr>
        <sz val="11"/>
        <color theme="1"/>
        <rFont val="Calibri"/>
        <family val="2"/>
        <scheme val="minor"/>
      </rPr>
      <t xml:space="preserve"> required and is a rule,  </t>
    </r>
    <r>
      <rPr>
        <b/>
        <sz val="11"/>
        <color theme="1"/>
        <rFont val="Calibri"/>
        <family val="2"/>
        <scheme val="minor"/>
      </rPr>
      <t>no message goes ou</t>
    </r>
    <r>
      <rPr>
        <sz val="11"/>
        <color theme="1"/>
        <rFont val="Calibri"/>
        <family val="2"/>
        <scheme val="minor"/>
      </rPr>
      <t>t of the room, the</t>
    </r>
    <r>
      <rPr>
        <b/>
        <sz val="11"/>
        <color theme="1"/>
        <rFont val="Calibri"/>
        <family val="2"/>
        <scheme val="minor"/>
      </rPr>
      <t xml:space="preserve"> final word is the DG</t>
    </r>
    <r>
      <rPr>
        <sz val="11"/>
        <color theme="1"/>
        <rFont val="Calibri"/>
        <family val="2"/>
        <scheme val="minor"/>
      </rPr>
      <t xml:space="preserve">, </t>
    </r>
    <r>
      <rPr>
        <b/>
        <sz val="11"/>
        <color theme="1"/>
        <rFont val="Calibri"/>
        <family val="2"/>
        <scheme val="minor"/>
      </rPr>
      <t xml:space="preserve">Committee should recommend </t>
    </r>
    <r>
      <rPr>
        <sz val="11"/>
        <color theme="1"/>
        <rFont val="Calibri"/>
        <family val="2"/>
        <scheme val="minor"/>
      </rPr>
      <t xml:space="preserve">and </t>
    </r>
    <r>
      <rPr>
        <b/>
        <sz val="11"/>
        <color theme="1"/>
        <rFont val="Calibri"/>
        <family val="2"/>
        <scheme val="minor"/>
      </rPr>
      <t>the last word on the recommendations comes from the Project Manager</t>
    </r>
    <r>
      <rPr>
        <sz val="11"/>
        <color theme="1"/>
        <rFont val="Calibri"/>
        <family val="2"/>
        <scheme val="minor"/>
      </rPr>
      <t xml:space="preserve"> </t>
    </r>
  </si>
  <si>
    <t>june 27 2016</t>
  </si>
  <si>
    <t>Serges to follow up registration for COP 22, provide the participants list for PRESASS/REGTE-01 ECOWAS to Joyce for the ACMAD MESA target group contact list</t>
  </si>
  <si>
    <t>cover page of fact sheet on climate services and state of disaster declarations made</t>
  </si>
  <si>
    <t>Start next printing of weekly reports with week 89</t>
  </si>
  <si>
    <t>review weekly reports of system admin and database administrator of MESA</t>
  </si>
  <si>
    <t>Brief the DG for progress</t>
  </si>
  <si>
    <t xml:space="preserve">Medje justifier le solde du fond de roulement, vérifier qu'il y a pas de TVA et les frais d'assurances , sur la base du plus récent relevé bancaire, </t>
  </si>
  <si>
    <t xml:space="preserve">engage users upfront to define and create user driven information,  combine as much as possible in situ and satellite data ,  build skills, share good practices and build multidisciplinary teams, no single institution can develop climate services and decision making tools alone,  partnerships and consortia are key, technical capacity and organizational capacity are key,  Exhange with servir hubs, adapt servire tools to WA, </t>
  </si>
  <si>
    <t>Prepare an advisory bulletin (BMS) for  above average precipitation , high flows with responee measures  use Environment Canada as reference</t>
  </si>
  <si>
    <t>prepare info for quarterly report April-June 2016</t>
  </si>
  <si>
    <t>signature of administrative docs from Gilles , prepare my  june weekly report and timesheets</t>
  </si>
  <si>
    <t>Review and finalize of the updated indicator table and chart;</t>
  </si>
  <si>
    <t>June 28_29 2016</t>
  </si>
  <si>
    <t>presentation validation des candidatures,  Amendements et  validation de la grille de sélection,  evaluation des candidatures séléctionées pour CCA et  expert development de site web</t>
  </si>
  <si>
    <t>June 30 2016</t>
  </si>
  <si>
    <t>review the report on ACMAd RCC capacity assessment by issa lele for AMCOMET and WISER UK DFID programme</t>
  </si>
  <si>
    <t>Africa dryland week invitation received and analyzed</t>
  </si>
  <si>
    <t>C’est dans ce contexte que la Commission de l'Union africaine organise la troisième
(3eme) semaine africaine des terres arides qui se tiendra du 8 au 12 août 2016, juste
avant la Conférence sur la sécheresse organisée par le Gouvernement de la
République de Namibie et l’UNCCD à Windhoek, les 15-18 août 2016.</t>
  </si>
  <si>
    <t>3rd Africa dry land week and UNCCD drought conference,  5_12 august 2016 and 15_18 August 2016</t>
  </si>
  <si>
    <t>Africa dry land week objective is to strengthen resilience of african dry lands</t>
  </si>
  <si>
    <r>
      <t xml:space="preserve">l'organisation de la deuxième semaine des terres arides Africaines à N'Djamena, République du Tchad, en 2014, </t>
    </r>
    <r>
      <rPr>
        <b/>
        <sz val="11"/>
        <color theme="1"/>
        <rFont val="Calibri"/>
        <family val="2"/>
        <scheme val="minor"/>
      </rPr>
      <t>présentant à nouveau les potentialités économiques et les opportunités d'investissement dans les terres arides africaines.  Il va sans dire que les terres arides produisent la grande quantité de nourriture consommée en Afrique Plus important encore, les zones arides
détiennent plus de la moitié de la population en Afrique.  Plus important encore, les zones arides
détiennent plus de la moitié de la population en Afrique</t>
    </r>
  </si>
  <si>
    <t>le but du la journés des terres arides en Afrique en Namibie est de profiler et promouvoir les investissements dans
les terres arides africaines.</t>
  </si>
  <si>
    <r>
      <t xml:space="preserve">Africa Drought Policy Conference, Windhoek, Namibia, The conference is a follow-up to the 2013 High Level Meeting on National Drought Policy, </t>
    </r>
    <r>
      <rPr>
        <b/>
        <sz val="11"/>
        <color theme="1"/>
        <rFont val="Calibri"/>
        <family val="2"/>
        <scheme val="minor"/>
      </rPr>
      <t>june 29 and 30 attent recruitment committee meetings for short term experts on CCA, web development and Management, Drought and seasonal forrecasts, GIS</t>
    </r>
  </si>
  <si>
    <r>
      <t xml:space="preserve">deskstop study of drought using declaration of March 2013 in Geneva, in the ppt: - use ACMAD-MESA products to </t>
    </r>
    <r>
      <rPr>
        <b/>
        <sz val="11"/>
        <color theme="1"/>
        <rFont val="Calibri"/>
        <family val="2"/>
        <scheme val="minor"/>
      </rPr>
      <t>show shifts in drought patterns and possible increase in the frequency, sverity and duration of droughts, thus further increasing the risk of social , economic and environmental losses, Facts: countries continue to respond in reactive, crisis management mode</t>
    </r>
  </si>
  <si>
    <r>
      <t>Countries need to</t>
    </r>
    <r>
      <rPr>
        <b/>
        <sz val="11"/>
        <color theme="1"/>
        <rFont val="Calibri"/>
        <family val="2"/>
        <scheme val="minor"/>
      </rPr>
      <t xml:space="preserve"> understand the need for improved risk management strategies </t>
    </r>
    <r>
      <rPr>
        <sz val="11"/>
        <color theme="1"/>
        <rFont val="Calibri"/>
        <family val="2"/>
        <scheme val="minor"/>
      </rPr>
      <t xml:space="preserve">and </t>
    </r>
    <r>
      <rPr>
        <b/>
        <sz val="11"/>
        <color theme="1"/>
        <rFont val="Calibri"/>
        <family val="2"/>
        <scheme val="minor"/>
      </rPr>
      <t>develop preparaedness plans to reduce risk</t>
    </r>
  </si>
  <si>
    <t>July 01 2016</t>
  </si>
  <si>
    <t xml:space="preserve"> Scientific progress in drought monitoring and early warning show ACMAD's products with seasonal forecasting</t>
  </si>
  <si>
    <r>
      <t xml:space="preserve">measures needed to reduce impacts of cur rent drought and as well as vulnerability to future occurrences, relief should be </t>
    </r>
    <r>
      <rPr>
        <b/>
        <sz val="11"/>
        <color theme="1"/>
        <rFont val="Calibri"/>
        <family val="2"/>
        <scheme val="minor"/>
      </rPr>
      <t>targeted and timely</t>
    </r>
  </si>
  <si>
    <t>synergies between drought relief, prepredness, mitigation and adaptation actions for long term resilience</t>
  </si>
  <si>
    <t>Establish national, regional, drought management policies</t>
  </si>
  <si>
    <r>
      <t xml:space="preserve">Event
African Drought Conference
This meeting will focus on the theme, 'Enhancing resilience to drought events on the African Continent'. The Ministry of Environment and Tourism in Namibia will organize this event in follow up to its role as UNCCD COP11 President and to the outcomes of the high-level meeting on national drought policies (HMNDP) held in Geneva in 2013. The conference will focus on identifying the specific needs of African countries in the area of effective drought mitigation, with a view to developing a strategic framework for enhancing resilience to drought events on the African continent. </t>
    </r>
    <r>
      <rPr>
        <b/>
        <sz val="11"/>
        <color theme="1"/>
        <rFont val="Calibri"/>
        <family val="2"/>
        <scheme val="minor"/>
      </rPr>
      <t>The overall objective of the Conference is to come up with an overarching strategic framework for Africa that will enhance resilience to the impact of drought events. It is expected that the Conference will set in motion the process to develop a strategic framework for enhancing resilience to drought at the African level that will contribute to poverty alleviation, economic development and enhance environmental and human well-being</t>
    </r>
    <r>
      <rPr>
        <sz val="11"/>
        <color theme="1"/>
        <rFont val="Calibri"/>
        <family val="2"/>
        <scheme val="minor"/>
      </rPr>
      <t>. The work of the Conference will be guided by an agenda for action white paper document, which will be circulated in advance of the conference.  
dates:
15-19 August 2016  
location:
Windhoek, Namibia  
contact:
Yolande Witbooi  
e-mail:
adc@met.gov.na
www:
http://www.unccd.int/en/media-center/MediaNews/Pages/highlightdetail.aspx?HighlightID=445
read more: http://nr.iisd.org/events/africa-drought-policy-conference/</t>
    </r>
  </si>
  <si>
    <t xml:space="preserve">http://nr.iisd.org/events/africa-drought-policy-conference/ </t>
  </si>
  <si>
    <t>June salaries paid,  need to make sure that timesheets up to June 2016 for all staff are available before paying July 2016</t>
  </si>
  <si>
    <t>July 04 2016</t>
  </si>
  <si>
    <t>duscuss policy update with officer from GAMBIA , prepare the update to cabinet of the president in THE GAMBIA, review GPCs products for JAS and ASO 2016</t>
  </si>
  <si>
    <t xml:space="preserve">emails of DG to prepare jul 14, 2016 presentation at AGRHYMET, </t>
  </si>
  <si>
    <t>Constituer une base de données climatologiques provenant des dérivées de produits EUMETSAT et autres/NOAA, voir le rapport RCC et les catalogues de Services MESA, on s'appuie sur les archives iri</t>
  </si>
  <si>
    <t>Review and update the draft report for recruitment of DSF, CCA, Web and GIS experts</t>
  </si>
  <si>
    <t>Bonjour André,
Comme tu le sais, j'ai été invité à plusieurs rencontres et je dois y faire des présentations. Je souhaiterais que nous en parlions notamment les éléments constitutifs de chaque présentation. Dès que tu as un petit temps, me faire signe. je te rappelle que la première présentation est prévues à AGRHYMET le 14 Juillet. Il s'agira de présenter ACMAD et aussi, de faire des propositions pour que le projet SERVIR/WA ait des chances de succès. De telles propositions seront tirées de l'expérience de ACMAD avec ISCAIP. J'ai déjà rassemblé /ou écrit des documents et idées. Merci.</t>
  </si>
  <si>
    <t xml:space="preserve">important skype meeting tomorrow Friday 08 July 2016 morning with Massimo </t>
  </si>
  <si>
    <t xml:space="preserve">Prepare DG presentation on ACMAD for the SERVIR project inception (launch) meeting </t>
  </si>
  <si>
    <t xml:space="preserve">finalize 3 sucess stories on Acmad-MESA contribution to policy maling, on valuation of ACMAD-MESA servives by UNOCHA, ACMAD-MESAcontribution to early warning in the Sahel </t>
  </si>
  <si>
    <t>To upload on the website and send to policy makers of CAMDA-MESA</t>
  </si>
  <si>
    <t>visit of world bank consultant with a survey sheet to fill by ACMAD-MESA</t>
  </si>
  <si>
    <t>open offers for audit 2015/14 of ISACIP project</t>
  </si>
  <si>
    <t>review MoU with ARC</t>
  </si>
  <si>
    <t>review doc from Diasso on CCA service</t>
  </si>
  <si>
    <t>jul 07 , 08 2016</t>
  </si>
  <si>
    <t>review DSF bulletin JAS and ASO 2016</t>
  </si>
  <si>
    <t>Jul 11 2016</t>
  </si>
  <si>
    <t>review presentation on SERVIR at AGRHYMEt and submit to DG</t>
  </si>
  <si>
    <t>reminder to transfer balance funds made to AMA ethiopia</t>
  </si>
  <si>
    <t xml:space="preserve">Earth Observations for Global Health: GEO welcomes World Health Organization participation
Geneva – 11 July, 2016 - The Group on Earth Observations announces a new partnership to strengthen use of technology to improve global health through an agreement with the World Health Organization. The announcement was made during the GEO 37th Executive Committee Meeting held in Geneva on 6 – 7 July.
Eight new organizations joined GEO: Association of Geospatial Industries (AGI), African Regional Centre for Space Science and Technology Education-English (ARCSSTEE), Arab States Research and Education Network (ASREN), Global Flood Partnership (GFP), Humanitarian Open Street Map (HOT), Integrated Carbon Observation System (ICOS), World Ocean Council (WOC) and World Health Organization (WHO). 
Public health is a key area where Earth observations can help address global challenges such as those identified in the Sustainable Development Goals, under Goal 3, Good Health and Well-being. GEO promotes use of applications to visualize data in order to make improved decisions to attain the Agenda 2030 aim to leave no one behind.
"WHO sees participation in GEO as a positive step towards use of Earth observations for improved decision making on Public health” says Dr. Ed Kelley, director of Service Delivery and Safety Department at WHO, who will serve as the representative of WHO to GEO.”
“The use of geospatial data is critical to advancing disease detection and containment efforts. Being part of GEO would allow WHO secretariat and its member states to benefit from the space-based technologies” says, Dr. Ramesh Krishnamurthy, Senior Advisor, who serves as the alternate representative of WHO to GEO.
GEO’s China Chair Dr. Liao Xiaohan, Deputy Director General, Institute of Geographic Sciences and Natural Resources Research, Chinese Academy of Sciences, stated, “Public health is central to development and we must improve our efforts to harness Earth observations technologies to visualize the accessibility of health centers, to monitor air quality and to track pollutant and disease outbreaks.”
All GEO activities are underscored by the need for a coordinated response to climate change, and the carbon observation activities of ICOS, another new Participating Organization confirmed today, is designed to help countries report as required under the Paris Agreement of the United Nations Framework Convention on Climate Change. The Global Flood Partnership uses Earth observations to prepare for and mitigate flood damage and the Humanitarian Open Street Map helps relief workers pinpoint disaster sites, both tools contributing to agreements under the Sendai Framework for Disaster Risk Reduction.
In addition to Liao, the GEO Executive Committee Co-Chairs include Robert-Jan Smits, Director-General of DG Research and Innovation (European Commission); Philemon Mjwara, Director-General, Department of Science and Technology (South Africa) and Dr. Kathryn Sullivan, Administrator of the US National Oceanic and Atmospheric Administration (NOAA).
GEO is a partnership of governments and organizations that envisions “a future wherein decisions and actions for the benefit of humankind are informed by coordinated, comprehensive and sustained Earth observations”. GEO Member governments include 102 nations and the European Commission, and 103 Participating Organizations comprised of international bodies with a mandate in Earth observations.
Together, the GEO community is creating a Global Earth Observation System of Systems (GEOSS) that will link Earth observation resources world-wide across multiple Societal Benefit Areas - Biodiversity and Ecosystem Sustainability, Disaster Resilience, Energy and Mineral Resources Management, Food Security, Infrastructure &amp; Transportation Management, Public Health Surveillance, Sustainable Urban Development and Water Resources Management - and make those resources available for informed decision-making.
</t>
  </si>
  <si>
    <t>t</t>
  </si>
  <si>
    <t>Tem 7 dates 26 to 30 September invite admin experts</t>
  </si>
  <si>
    <t>1. Introduction to the Geoportal session
2. Sending data from the eStation to the geoportal: software, configuration and usage
3. Registering eStation meta-data in Geonetwork
4. Geonetwork interface: configurations and permissions
5. Metadata (ISO 19139) and their templates
6. Test cases with different types of data
7. Test case continued
8. Linking to other services (eg. Maproom)
9. Harvesting other catalogues (toward a continental geoportal)</t>
  </si>
  <si>
    <t>training program for admin at TEM 7</t>
  </si>
  <si>
    <t>prepare servir kickoff jul 14 and 15 2016</t>
  </si>
  <si>
    <t>The Dan Irwin, SERVIR Program Director at NASA will moderate your panel session. In preparation for your panel presentation, please prepare remarks that respond to the following questions. Further guidance is attached as well.
 1.       What are the priorities for environmental management and resilience to climate change in your geographical area of work that earth observation and geospatial analysis can contribute to address?
2.       What are the main challenges for the use of earth observation and geospatial analysis in your geographical area of work (in relation to question 1)?
3.       What are the solutions to address these challenges (in relation to question 2)?
4.       What solutions are being implemented (with what involvement of your organization eventually)?
5.       What are the gaps SERVIR/WA can help fill (in relation to questions 3&amp;4)? How and with who?</t>
  </si>
  <si>
    <t>jul 12 2016</t>
  </si>
  <si>
    <t>revise DSF bulletin JAS and ASO 2016, discuss with Njau</t>
  </si>
  <si>
    <t>budget execution analysis as of June 2016</t>
  </si>
  <si>
    <t>skype to massimo who is in Italy, look for robert skype address</t>
  </si>
  <si>
    <t xml:space="preserve">do you have a climate change assessment service </t>
  </si>
  <si>
    <t xml:space="preserve">technical notes on scenario, climate 2014, 2015 state of climate, </t>
  </si>
  <si>
    <t xml:space="preserve">Robert to explain  reallocation  to AUC </t>
  </si>
  <si>
    <t>Skype with robert oACMAD MESA som technical notes, reports and briefs on CCA to be finalized and uploaded</t>
  </si>
  <si>
    <t>jul 18</t>
  </si>
  <si>
    <t>Jul 19</t>
  </si>
  <si>
    <t>jul 19 2016</t>
  </si>
  <si>
    <t xml:space="preserve">Day 1 of the climate health workshop in Dakar Ngor Diarama, </t>
  </si>
  <si>
    <t>opening at 10 AM , by comminication officer anacim, program clim-health Africa of NOAA/NCEP, welcome ACMAD, USAID, US embassy, University, working on climate , health and environment.  NOAA, USAID, Ministry of environment, Ministry of livestock, health</t>
  </si>
  <si>
    <t>presentation of the objectives of the workshop by Aida Diongue,objective of the NFCS , legal basis  she summarized recommendations from the NFCS last validation workshop</t>
  </si>
  <si>
    <t>NWS climate and health initiative by wassila:  Goals and functions, contribution of NWS, NWS climate health Africa, thematic areas ( heat waves, water diseases …), tasks: communicate science and services to health, innovation science, develop tools&amp;technologies, transfer research, promote commercialization, create&amp;leverage partnerships, engage stakeholders</t>
  </si>
  <si>
    <t>overarching goal: contribute to climate based early warning for public health</t>
  </si>
  <si>
    <t>expectations from the workshop: discuss , contribute to needs idntification and partnership building</t>
  </si>
  <si>
    <t xml:space="preserve">Afrimet is the conference of Directors of West African mets,  AEMET trained experts on Barcelona SDS WA products, organized workshops on links between weather, climate and health services in oct 2009, Climate _Health Working groups established with 2 focal points per country, </t>
  </si>
  <si>
    <t>paper by AEMET :   Health MET between AEMET and West Africanmet,  www.afrimet.org</t>
  </si>
  <si>
    <t>Analysis of meningitis cases and forecasts produced and published on afrimet website, problems of healthmet project: stability of Met Service personnel, political instability, world economic crisis, action plans very general lack of capacity and needs assessments; conclusions:  revise HealthMet project on climate impacts on health and provision of early warning for health</t>
  </si>
  <si>
    <t>Steps for EWS:  Establish health areas, analyse climate and health data, pre-operational EWS products, validation of results</t>
  </si>
  <si>
    <t>The 2016 Afrimet plan has planned to benefit from ACMAD's Climate Health bulletin how to implement</t>
  </si>
  <si>
    <r>
      <t xml:space="preserve">Yaka: Presented the national working group on climate-health with activities and responsibilities. </t>
    </r>
    <r>
      <rPr>
        <b/>
        <sz val="11"/>
        <color theme="1"/>
        <rFont val="Calibri"/>
        <family val="2"/>
        <scheme val="minor"/>
      </rPr>
      <t xml:space="preserve">Funding of the work plans is the current problem. </t>
    </r>
  </si>
  <si>
    <t>needs training, operationalization of research results, vulnerability assessments, needs of parameterss wind ( dispersion of pollutans …), temperatures, rainfall, humidity, tresholds. A sample of climate services needs was presented by Senegal ministry of health</t>
  </si>
  <si>
    <t>paper on climate fctors influencing health:  climate act on mosquitos and humans, duration of parasite in mosquito depend on temperature, rainfall and humdity, below humidity of 50% the parasite cannot develop,  below 15°and to 18°C the parasite does not evolve, above 37°C the parasite die in mosquito body, Rainfall act on the population of mosquitos,  vegtation, humidity, temperature are modulated by rainfall, use of degree days as indicators was given taken from medical study thesis in senegal in 1969, the method was develop in Russia</t>
  </si>
  <si>
    <t xml:space="preserve">climate info needed months in advance for mosquito nets distribution, intervention 4 months before epidemics, gradient up to 25 cases for 1000 people is epidemics , PNLP to eliminate transmission in northern senegal, weekly monitoring of rain and cases ,  pic in October , November now while it was August_September previously, In areas of high transmission rainfall helps, while reverse is the case in low transmission areas, when to treat massively?  </t>
  </si>
  <si>
    <r>
      <t xml:space="preserve">pascal yaka paper on meningitis surveillance and forecasting:  show meningitis belt, brtween 300 and 1000mm; dust, temp, wind, humidity, </t>
    </r>
    <r>
      <rPr>
        <b/>
        <sz val="11"/>
        <color theme="1"/>
        <rFont val="Calibri"/>
        <family val="2"/>
        <scheme val="minor"/>
      </rPr>
      <t>alert 5/100000</t>
    </r>
    <r>
      <rPr>
        <sz val="11"/>
        <color theme="1"/>
        <rFont val="Calibri"/>
        <family val="2"/>
        <scheme val="minor"/>
      </rPr>
      <t xml:space="preserve"> a week, epidemic </t>
    </r>
    <r>
      <rPr>
        <b/>
        <sz val="11"/>
        <color theme="1"/>
        <rFont val="Calibri"/>
        <family val="2"/>
        <scheme val="minor"/>
      </rPr>
      <t>10/100000</t>
    </r>
    <r>
      <rPr>
        <sz val="11"/>
        <color theme="1"/>
        <rFont val="Calibri"/>
        <family val="2"/>
        <scheme val="minor"/>
      </rPr>
      <t xml:space="preserve"> a week, 10% death in case of epidemics. How to use climate meningitis relationships to forecasts: Prospective analysis, statistical analysis, </t>
    </r>
    <r>
      <rPr>
        <b/>
        <sz val="11"/>
        <color theme="1"/>
        <rFont val="Calibri"/>
        <family val="2"/>
        <scheme val="minor"/>
      </rPr>
      <t>correlations high in november and december climate and emergence of cases in January Feb,</t>
    </r>
    <r>
      <rPr>
        <sz val="11"/>
        <color theme="1"/>
        <rFont val="Calibri"/>
        <family val="2"/>
        <scheme val="minor"/>
      </rPr>
      <t xml:space="preserve">   Composite analysis at seasonal timescales, forecast model based on winds, use of anomalies maps  of specific humidity in OND, </t>
    </r>
  </si>
  <si>
    <r>
      <t xml:space="preserve">paper on meningitis in Senegal:  death of meningitis in parts of Senegal with epidemics in 1998, 1999, 2000, socio-demographic data controls epidemic expansion, harmattan index based on temp, humidity, winds,   </t>
    </r>
    <r>
      <rPr>
        <b/>
        <u/>
        <sz val="11"/>
        <color theme="1"/>
        <rFont val="Calibri"/>
        <family val="2"/>
        <scheme val="minor"/>
      </rPr>
      <t xml:space="preserve">humidity below 30% meningitis epidemics occurs in Niakhar senegal, need an index with climate and societal input data, </t>
    </r>
  </si>
  <si>
    <t xml:space="preserve">prof Fall Mamadou:   70 000 deaths due to heat waves, climate influence pollutants, WHO 7 millions deaths /year, bad air quality and climate change generate health risks, gazeous pollutants list, particulate matters in Dakar characterized , solid pollutants also,  pollutants usually cross the WHO thresholds, </t>
  </si>
  <si>
    <t>highmorbidity in wet years</t>
  </si>
  <si>
    <t xml:space="preserve">diversity of parasite type in savanah with small tree areas </t>
  </si>
  <si>
    <t xml:space="preserve">IRD epidemics in 2005 paper:   cholera cases in Senegal and preipitation , seven day accumulated rainfall above 200mmm is an indicator of high cholera cases, SST gradient in 2015 since March explained the cholera, </t>
  </si>
  <si>
    <t>use mobile phone to track mobility in case of epidemics</t>
  </si>
  <si>
    <t>papers on existing ews for healt: P yaka for burkina faso stations in burkina and Senegal, descriptive analysis of anomaly maps, vigilance products of ACMAd, bulletins on dust monitoring in Senegal.  Wassila presented forecasts of 2010 heat wave in West Africa as well as hazards outlooks for food security; presentation of diseases surveillance systems in Senegal, Burkina Faso and Mali,  including national frameworks for climate services</t>
  </si>
  <si>
    <t xml:space="preserve">Visit LPA for MESA training modules on CCA, one module on technical notes, one module on CCA reports, one module on brief for policy and decision makers, review the procurement processes for site survey, soil analysis, construction works, cost  1,9 million for constuction and cabling, 1,8 million for control  and 800 000 for site survey, Presentation of sample CCA technical note, report and brief from state of climate in 2015, Procedures to generate each product to be well documented for training purposes, </t>
  </si>
  <si>
    <t>Group meetings on climate and helath hold animal and human health sectors identified , need to categirizee parameters that influence diseases, a table was then drawed with 4 columun, diseases, parameters, spatial scale, temporature scale</t>
  </si>
  <si>
    <t xml:space="preserve">products , parameters,  </t>
  </si>
  <si>
    <t>3 diseases malaria, meningitis and rift valley fever</t>
  </si>
  <si>
    <t>one group discuss climate parameters: a table with parameters, diseases ( meningitis, maaria, rift valey fever): what are the products for health decision  making</t>
  </si>
  <si>
    <t>follow up recruitments with Mozambique, clifford and Njau on CCA</t>
  </si>
  <si>
    <r>
      <t xml:space="preserve">Climate information needs: parameters ( dust, air quality, humidity, heat, cold, radiation, precip, floods, drougths, surface water, </t>
    </r>
    <r>
      <rPr>
        <b/>
        <sz val="11"/>
        <color theme="1"/>
        <rFont val="Calibri"/>
        <family val="2"/>
        <scheme val="minor"/>
      </rPr>
      <t xml:space="preserve"> a table with climate variables, problems noted, solutions proposed and comments </t>
    </r>
  </si>
  <si>
    <t>group 1  on non transmissible diseases addressed priority diseases</t>
  </si>
  <si>
    <t>Discuss a post climate workshop action plan</t>
  </si>
  <si>
    <t>groups presented their outputs and discussions followed by a draft action plan is available</t>
  </si>
  <si>
    <t>Jul 21 2016</t>
  </si>
  <si>
    <t>Jul 25 2016</t>
  </si>
  <si>
    <t>Jul 20 2016</t>
  </si>
  <si>
    <t xml:space="preserve">major activities of the week:  _ 3  technical notes, reports and briefs for CCA , revise SDP for the two services,  _COP 22 exhibition AUC,  </t>
  </si>
  <si>
    <t>update the factsheet on success stories</t>
  </si>
  <si>
    <t>prepare the ppt for Africa dry land week</t>
  </si>
  <si>
    <t>jul 26 2016</t>
  </si>
  <si>
    <t>jul 27 2016</t>
  </si>
  <si>
    <t>draft programme of work and timelines for 3 short term experts on CCA ( Njau, Clifford and Mozambican)</t>
  </si>
  <si>
    <t xml:space="preserve">draft 2 presentations on climate EO based tools, product and services /// Role of Met information for building resilience in arid lands two drafts finalized to be sent to DG </t>
  </si>
  <si>
    <t>Jul 28 2016</t>
  </si>
  <si>
    <t>2 success stories 8 and 9, a newsletter reviewed for submission to Hailu as contribution to overall MESA newslettter</t>
  </si>
  <si>
    <t>Jul 29 2016</t>
  </si>
  <si>
    <t>Swiocof-05 Teleconf at 14:00 Geneve time or 13:00 hrs Niamey time</t>
  </si>
  <si>
    <t xml:space="preserve">njau work programme finalized, start briefing for Aug-Nov 2016 season with profile for precipitation </t>
  </si>
  <si>
    <t xml:space="preserve">WMO ENSO update and NOAA/IRI ENSO  status analysis </t>
  </si>
  <si>
    <t>prepare and attend SWIOCO-05 preparatory meeting online</t>
  </si>
  <si>
    <t>outcome of the online meeting: invitation letters by IOC including basic requirements and laptops/software, draft concept and agenda by andre and bernadot,  invitation letter with concept as annex, datasets required sent out with andre inputs</t>
  </si>
  <si>
    <t>talk at TEM on CCA the status, find out about realloccation, technical note,  check on the reallocation, HD expert on climate change   Andre,
To summarise our call earlier today on the Climate Change Assessment Service:
1.       You now have a short term expert on climate change assessment paid for through the grant. He is producing the products listed in the service development plan for climate change assessment, (such as Projected change in number of warm nights[TN90p], Projected change in Warm Spell Duration Index [WSDI], Projected change in maximum five-day precipitation [RX5day], Projected change in maximum Consecutive Wet Days [CWD], Projected change in maximum Consecutive Dry Days [CDD]).
2.       This is because of the difficulties in attracting a long term expert.
3.       For this to continue budget needs to be re-allocated from budget lines for long term expert to short term expert, which is part of a budget request in process.
4.       The STE is addressing service levels 1 and 2 of this service.
5.       Products inform a Technical Note which informs a Report which is used to create a brief (service level 3).
6.       Level 3 needs a different expert who can understand Levels 1 and 2, but then communicate this to policy makers.
7.       The production of briefs using this information can be done in house with the Communications Officer.
8.       So an expert from HD is still required for this level. Andre has not seen the list as a result of the second round of advertising?
9.       This will be part of a TEM 7 session on making all services fully operational.
 ACTIONS
 a.       Andre to send examples of the Technical Notes to RB when available.
b.      Robert to check status of the re-allocation request in Addis.
c.       Robert to check status of the HD recruitment for a climate change expert.
 B.  The letter is with AUC to send to EU on the budget changes. According to Abraham and Pierre this is more about salary changes than budget re-allocation. I cannot advise any more on this, not my area of expertise.</t>
  </si>
  <si>
    <t>August 01, 2016</t>
  </si>
  <si>
    <t xml:space="preserve">major activities of the week: signe njau contract, follow preparation for arrival of Hubert, April-june quarterly report,   prepare ACMAD /CED report </t>
  </si>
  <si>
    <t>preparation of ACMAD/CED Jan-June 2016</t>
  </si>
  <si>
    <t>Jan to June draft CED report done and submitted to DDG</t>
  </si>
  <si>
    <t>August 02 2016</t>
  </si>
  <si>
    <t>August 03 2016</t>
  </si>
  <si>
    <t>aug 04 2016</t>
  </si>
  <si>
    <t>prepare  letter to AMA on transfer of account balance with copy to AfD</t>
  </si>
  <si>
    <t>review timessheets of musanganire</t>
  </si>
  <si>
    <t>finalize CED semester report</t>
  </si>
  <si>
    <t>revise the presentations for dryland week</t>
  </si>
  <si>
    <t xml:space="preserve">deliverables expected newsletter 4 on CONTR 1, policy dialogue day, presass03 and ACMAD-MESA and PUM2015 stations, facksheets number 9, 10 in a new template,  12, 13 and 14 are new facheets, no presse release prepared, success stories 7 to 10 </t>
  </si>
  <si>
    <t>Tomorrow focus on  presentations for Namibia, concept for exhibition at COP 22  and swiocof05</t>
  </si>
  <si>
    <t>Papers for namibia reviewed with DGs comments, swicof5 and COP22</t>
  </si>
  <si>
    <t xml:space="preserve">exchange with Massmo and robert conclusions: a budget for ACMAD is still there, 60 days for NKE </t>
  </si>
  <si>
    <t xml:space="preserve">prepare concept for COP22 Africa pavillon exhibition _concept subimitted on Aug 05 2016  </t>
  </si>
  <si>
    <t>draft letter to AMA on transfert of vigirsk account balance from Ethiopia to Niamey ACMAD/Vigirisk</t>
  </si>
  <si>
    <t>message sent to Maki rejetting the hydrological training report</t>
  </si>
  <si>
    <t>Aug 08 2016</t>
  </si>
  <si>
    <t>GPCs contacts sent by Kumar</t>
  </si>
  <si>
    <t xml:space="preserve">Dear Francois and Andre,
As discussed in our teleconference, here are the contacts for the 12 GPCs (list available on http://www.wmo.int/pages/prog/wcp/wcasp/gpc/gpc.php), in the same order as on the web page:
1. GPC Beijing: Dr Peiqun Zhang (China), zhangpq@cma.gov.cn 
2. GPC CPTEC: Dr Caio Coelho (Brazil), caio.coelho@cptec.inpe.br
3. GPC ECMWF: Dr (Ms) Laura Ferranti (ECMWF), laura.ferranti@ecmwf.int
4. GPC Exeter: Dr Richard Graham (UK), richard.graham@metoffice.gov.uk
5. GPC Melbourne &amp; WMO LC-SVSLRF: Dr David Jones (Australia), d.jones@bom.gov.au
6. GPC Montreal: Dr Bertrand Denis (Canada), bertrand.denis@ec.gc.ca
7. GPC Moscow: Dr (Ms) Valentina Khan (Russian Federation), valentina_khan2000@yahoo.com 
8. GPC Pretoria: Dr Asmerom Beraki (South Africa), asmerom.beraki@weathersa.co.za
9. GPC Seoul &amp; WMO LC-LRFMME: Dr (Ms) Kyungsuk Cho (Republic of Korea), cks0716@korea.kr
10. GPC Tokyo: Dr Yuhei Takaya (Japan), ytakaya@met.kishou.go.jp
11. GPC Toulouse: Mr Jean-Michel Soubeyroux (France), jean-michel.soubeyroux@meteo.fr
12. GPC Washington: Dr Arun Kumar (United States), arun.kumar@noaa.gov
All the above are also quite familiar with RCOF concept, and you may request them for possible inputs for your RCOF discussions, even if they are unable to attend.
All the best,
Kumar.
</t>
  </si>
  <si>
    <t xml:space="preserve">aug 09 2016 </t>
  </si>
  <si>
    <t xml:space="preserve">monitoring and End of contract meeting with Musanganire including Serge for follow up activities. Serges by end of august should create video with COP 21, MESA forum and kick-off, AMCOMET,  Musanganire by end of week produce a video with ppt like fewsnet. </t>
  </si>
  <si>
    <t>email sent to AMA requesting transfer of balance in vigirisk fund</t>
  </si>
  <si>
    <t>Meeting at Ministry of transport in Niger to revise a ministerial decree/decision on the national GFCS</t>
  </si>
  <si>
    <t>Meeting for recruitment committee of System admin short term expert and project assisstant, meeting for procurement committee on office supplies and software -open and evaluate offers</t>
  </si>
  <si>
    <t>prepare the planning meeting for implementation of GFCS sahel project funded by USAID and Norway</t>
  </si>
  <si>
    <t xml:space="preserve">The meeting will fill implementation plan table </t>
  </si>
  <si>
    <t>Train two experts of Niger NMHSs on seasonal forecasting , prepare programme for PRESASS-03 and support preparation of Reg -Tr of Agrhymet ( Nafissa and Baoua)</t>
  </si>
  <si>
    <t>aug 11 2016</t>
  </si>
  <si>
    <t xml:space="preserve">meeting of recruitment committee on database admin and project assistant    applications 5, 6, 7, 8, 13 not relevant, 9 is  good, 4, 10 cab be considered,, 3 informatique de gestion, 2  admin système </t>
  </si>
  <si>
    <t>aug 12 2016</t>
  </si>
  <si>
    <t>In the morning recruitment committee meeting opening, and evaluation of CVs for ISACIP consultatnt on organizing ISACIP stakeholder workshop</t>
  </si>
  <si>
    <t>signature of bachir amadou timesheets</t>
  </si>
  <si>
    <t>SWIOCOF sept 19 to 23 2016 in Seychelles,  TEM 7 Sept 28, 30 in Mauritius, swiocog concept and programme was prepared, TEM programme was prepared with inputs on COP 22 preparations</t>
  </si>
  <si>
    <t>Prepare and finalize weekly reports for July up to mid august 2016</t>
  </si>
  <si>
    <r>
      <t xml:space="preserve">Drought is widely recognized as a slow creeping natural hazard that occurs as a consequence of the natural climatic variability. In recent years, concern has grown world-wide that droughts may be increasing in frequency and severity given the changing climatic conditions. Responses to droughts in most parts of the world are generally reactive in terms of crisis management and are known to be untimely, poorly coordinated and disintegrated. Consequently, the economic, social and environmental impacts of droughts have increased significantly worldwide. </t>
    </r>
    <r>
      <rPr>
        <b/>
        <sz val="9"/>
        <color theme="1"/>
        <rFont val="Calibri"/>
        <family val="2"/>
        <scheme val="minor"/>
      </rPr>
      <t>Because of their long-term socio-economic impacts, droughts are by far the most damaging of all natural disasters.</t>
    </r>
    <r>
      <rPr>
        <sz val="9"/>
        <color theme="1"/>
        <rFont val="Calibri"/>
        <family val="2"/>
        <scheme val="minor"/>
      </rPr>
      <t xml:space="preserve">
The context of current droughts calls for pro-active future actions to be able to cope with their associated imperatives. Despite the repeated occurrences of droughts throughout human history and their large impacts on different socio-economic sectors, no concerted efforts have ever been made to initiate a dialogue on the formulation and adoption of national drought policies. Without a coordinated, national drought policy that includes effective monitoring and early warning systems to deliver timely information to decision makers, effective impact assessment procedures, pro-active risk management measures, preparedness plans aimed at increasing the coping capacity, and effective emergency response programmes directed at reducing the impacts of drought, nations will continue to respond to drought in a reactive, crisis management mode. To provide this preventive support mechanism to drought-affected societies, the World Meteorological Organization (WMO) launched the Integrated Drought Management Programme (IDMP).
Moreover, in order to address the issue of national drought policy, WMO Congress at its Sixteenth Session held in Geneva in 2011 recommended the organization of a “High-level Meeting on National Drought Policy (HMNDP).” Accordingly, WMO, the Secretariat of the United Nations Convention to Combat Desertification (UNCCD) and the Food and Agriculture Organization of the United Nations (FAO), in collaboration with a number of UN agencies, international and regional organizations and key national agencies, plan to organize the HMNDP in Geneva in March 2013.
In the framework of IDMP activities, the HMNDP will provide practical insight into useful, science-based actions to address the key drought issues being considered by governments and the private sector under the UNCCD and the various strategies to cope with drought. National governments must adopt policies that engender cooperation and coordination at all levels of government in order to increase their capacity to cope with extended periods of water scarcity in the event of a drought. The ultimate goal is to create more drought resilient societies.
GOALS OF THE NATIONAL DROUGHT POLICIES
    Proactive mitigation and planning measures, risk management, public outreach and resource stewardship as key elements of effective national drought policy.
    Greater collaboration to enhance the national/ regional/global observation networks and information delivery systems to improve public understanding of, and preparedness for, drought.
    Incorporation of comprehensive governmental and private insurance and financial strategies into drought preparedness plans.
    Recognition of a safety net of emergency relief based on sound stewardship of natural resources and self-help at diverse governance levels.
    Coordination of drought programmes and response in an effective, efficient and customer-oriented manner. 
PROGRAMME FOR HMNDP
The HMNDP will start with a half day opening plenary (with a major keynote address) followed by three days of scientific segment and one and half days of the High Level segment for ministers. The detailed programme for both the scientific segment can be found under the tab on the left side and programme for the high level segments will be available in February 2013. 
SOME USEFUL INFORMATION ON NATIONAL DROUGHT POLICY CAN BE FOUND IN: 
Towards a Compendium on National Drought Policy – Proceedings of an Expert Team Meeting. Sivakumar, Mannava V.K., Raymond P. Motha, Donald A. Wilhite and John J. Qu (Eds.). 2011. Proceedings of an Expert Meeting on the Preparation of a Compendium on National Drought Policy, 14–15 July 2011, Washington DC, USA: Geneva, Switzerland: World Meteorological Organization. AGM-12; WAOB-2011. 135 pp. </t>
    </r>
  </si>
  <si>
    <r>
      <rPr>
        <b/>
        <sz val="11"/>
        <color theme="1"/>
        <rFont val="Calibri"/>
        <family val="2"/>
        <scheme val="minor"/>
      </rPr>
      <t xml:space="preserve">The overall objective of the Conference is to come up with an overarching strategic framework for Africa that will enhance resilience to the impact of drought events. </t>
    </r>
    <r>
      <rPr>
        <sz val="11"/>
        <color theme="1"/>
        <rFont val="Calibri"/>
        <family val="2"/>
        <scheme val="minor"/>
      </rPr>
      <t xml:space="preserve">It is expected that the Conference will set in motion the process to develop a strategic framework for enhancing resilience to drought at the African level that will contribute to poverty alleviation, economic development and enhance environmental and human well-being.
read more: http://nr.iisd.org/events/africa-drought-policy-conference/ </t>
    </r>
  </si>
  <si>
    <t>revise CCA the technical notes, reports and briefs  number  1 , 2, 3, instructions given to Joyce, Bachir and Diasso to make corrections and prepare procedures for maps and graphs generation, review summary available at result 1 directory</t>
  </si>
  <si>
    <r>
      <t xml:space="preserve">a bulletin on meningitis forecasting is made, a reference plan on adapatation of the health sector to climate change, a plan on health sector vulnerability is underway,  </t>
    </r>
    <r>
      <rPr>
        <b/>
        <sz val="11"/>
        <color theme="1"/>
        <rFont val="Calibri"/>
        <family val="2"/>
        <scheme val="minor"/>
      </rPr>
      <t xml:space="preserve">need to coordinate climate-health activities in burkina, </t>
    </r>
    <r>
      <rPr>
        <sz val="11"/>
        <color theme="1"/>
        <rFont val="Calibri"/>
        <family val="2"/>
        <scheme val="minor"/>
      </rPr>
      <t xml:space="preserve">The theme is new constraining mobilization of experts, </t>
    </r>
    <r>
      <rPr>
        <b/>
        <sz val="11"/>
        <color theme="1"/>
        <rFont val="Calibri"/>
        <family val="2"/>
        <scheme val="minor"/>
      </rPr>
      <t xml:space="preserve">Rift valley fever is among the climate related health Hazard for livestock, </t>
    </r>
    <r>
      <rPr>
        <sz val="11"/>
        <color theme="1"/>
        <rFont val="Calibri"/>
        <family val="2"/>
        <scheme val="minor"/>
      </rPr>
      <t xml:space="preserve">AEMET funding is available </t>
    </r>
  </si>
  <si>
    <t xml:space="preserve">Paper of directorate to combat diseases at the ministry of health in Senegal:  drougth, sea food, malnutrition in kids and elderly, preventation and surveillance of diseases; </t>
  </si>
  <si>
    <r>
      <t xml:space="preserve">Health training school at unversity papers:  </t>
    </r>
    <r>
      <rPr>
        <b/>
        <sz val="11"/>
        <color theme="1"/>
        <rFont val="Calibri"/>
        <family val="2"/>
        <scheme val="minor"/>
      </rPr>
      <t>photos of dust storm on 27/02/2015 in Senegal</t>
    </r>
    <r>
      <rPr>
        <sz val="11"/>
        <color theme="1"/>
        <rFont val="Calibri"/>
        <family val="2"/>
        <scheme val="minor"/>
      </rPr>
      <t xml:space="preserve"> ,  Pollution and health trough kine, 15000l or air is ingested by the body everyday, rignites, asthma, cancers, premature birth, plus hospitalisations en cas de pics de pollution, </t>
    </r>
  </si>
  <si>
    <r>
      <t xml:space="preserve">important for alert to be chanelled to the public in addition to emails to health experts,  </t>
    </r>
    <r>
      <rPr>
        <b/>
        <sz val="11"/>
        <color theme="1"/>
        <rFont val="Calibri"/>
        <family val="2"/>
        <scheme val="minor"/>
      </rPr>
      <t>chicungunia epidemics</t>
    </r>
    <r>
      <rPr>
        <sz val="11"/>
        <color theme="1"/>
        <rFont val="Calibri"/>
        <family val="2"/>
        <scheme val="minor"/>
      </rPr>
      <t xml:space="preserve"> </t>
    </r>
  </si>
  <si>
    <r>
      <t xml:space="preserve">remaks of NOAA/CPC by W. Thiaw:  ANCIM DG, USAID Rep in Dakar, Rep of Directorate of livestock, Rep Ministry of health, i am honnored to represent NOAA/CPC, NOAA works on oceanography and atmosphere; NMS ir responsible for weather and climate forecasts up to 1 year, Models are global, access to data is open to the public, NMS represent WMO in USA and manage capacity building programme of US,  </t>
    </r>
    <r>
      <rPr>
        <b/>
        <sz val="11"/>
        <color theme="1"/>
        <rFont val="Calibri"/>
        <family val="2"/>
        <scheme val="minor"/>
      </rPr>
      <t>CPC therefore build capacity of developing countries on climate services.</t>
    </r>
    <r>
      <rPr>
        <sz val="11"/>
        <color theme="1"/>
        <rFont val="Calibri"/>
        <family val="2"/>
        <scheme val="minor"/>
      </rPr>
      <t xml:space="preserve"> NOAA works with many department on food securuty and water resources. NOAA works with disease surveillance centre recently. This workshop is on climate services for health. Cholera due to floods, malaria due to heavy rainfall, rift valley fever. NOAA strengthen ANCIM, Ministry of health and institute to define products. NOAA will monitor post workshop implementation of the recommendation. He thanked local organizers and particularly ANACIM.  Elisabeth Williams USAID representative: </t>
    </r>
    <r>
      <rPr>
        <b/>
        <sz val="11"/>
        <color theme="1"/>
        <rFont val="Calibri"/>
        <family val="2"/>
        <scheme val="minor"/>
      </rPr>
      <t>USAID happy to participate for use of climate services for health early warnings,  extremes are more intense with emerging diseases, health security programme of US support Senegal on these diseases</t>
    </r>
    <r>
      <rPr>
        <sz val="11"/>
        <color theme="1"/>
        <rFont val="Calibri"/>
        <family val="2"/>
        <scheme val="minor"/>
      </rPr>
      <t xml:space="preserve">. </t>
    </r>
    <r>
      <rPr>
        <b/>
        <sz val="11"/>
        <color theme="1"/>
        <rFont val="Calibri"/>
        <family val="2"/>
        <scheme val="minor"/>
      </rPr>
      <t xml:space="preserve">Expectation  results on : services identified, axes of collaboration identified;   </t>
    </r>
    <r>
      <rPr>
        <sz val="11"/>
        <color theme="1"/>
        <rFont val="Calibri"/>
        <family val="2"/>
        <scheme val="minor"/>
      </rPr>
      <t xml:space="preserve">Deputy director of environment  remarks:  representative of WHO in Dakar,  Burkina, Mali, Niger participated. thanks collaboration between ANACIM and Ministry of environment. air pollution impacted by weather is stricking 3 millions premature deaths worldwide, high concentration of small damaging particles leading to asthma,  and other diseasies. Ozone, CO, NOX, CH4 are favoring greenhouse gazes. WHO monitor these polluttants.  Based on this findings , Senegal is monitoring air quality.  policies and programmes will be based on analysis of air quality observations. This event participate to implement paris agreement and contribute to sustainable development goals.    remaks ministry of livestock,  Senegal has 14 millions livestock heads which is under exploited. If climate effects on aminal health is handled.  Trypanosomiasis, zonoses affecting humans to animals, rift valley fever, water borne diseases. Climate as a risk factors for disease is clear. He thank ANACIM for the collaboration.  Remarks of Ministry of health, Since COP 21 a team of ANACIM is working with the health sector,   humidity, temperature, precipitation , strong insdustrialization and fossuels fuel have cause climate change with effects on health; e.g heat waves and cardiovascular diseases,  every day air quality is given in Senegal for prevention and treatment, floods distroying heatl and transport services , migration of population and cholera, mental health of displaced people, malaria in Saint Louis, drought and malnutrition, This workshop is important.  It is hoped that the partnership climat-health will lead to social well being.  Opening speach of DG ANACIM:   </t>
    </r>
    <r>
      <rPr>
        <b/>
        <sz val="11"/>
        <color theme="1"/>
        <rFont val="Calibri"/>
        <family val="2"/>
        <scheme val="minor"/>
      </rPr>
      <t>Experts from spain, Niger, mali, Burkina</t>
    </r>
    <r>
      <rPr>
        <sz val="11"/>
        <color theme="1"/>
        <rFont val="Calibri"/>
        <family val="2"/>
        <scheme val="minor"/>
      </rPr>
      <t xml:space="preserve">   </t>
    </r>
    <r>
      <rPr>
        <b/>
        <sz val="11"/>
        <color theme="1"/>
        <rFont val="Calibri"/>
        <family val="2"/>
        <scheme val="minor"/>
      </rPr>
      <t xml:space="preserve">This workshop is to strengthen cooperation for developing information for health. </t>
    </r>
    <r>
      <rPr>
        <sz val="11"/>
        <color theme="1"/>
        <rFont val="Calibri"/>
        <family val="2"/>
        <scheme val="minor"/>
      </rPr>
      <t xml:space="preserve">ANACIM and partners validated recently the strategic framework for climate services.  We thank US government for the support.  Resilient heatl system need: observing systems for livestock, pollution, warning on hazards, seasonal forecasts tailored for malaria, meningitis, capacity building of emerging senegal plan of the president. </t>
    </r>
    <r>
      <rPr>
        <b/>
        <sz val="11"/>
        <color theme="1"/>
        <rFont val="Calibri"/>
        <family val="2"/>
        <scheme val="minor"/>
      </rPr>
      <t xml:space="preserve">expectation is an early warning system operational for health. </t>
    </r>
    <r>
      <rPr>
        <sz val="11"/>
        <color theme="1"/>
        <rFont val="Calibri"/>
        <family val="2"/>
        <scheme val="minor"/>
      </rPr>
      <t xml:space="preserve"> This follow ealy warning for agriculture and fisheries, floods. He tanhks all US and UN agencies supporting dissemintion of climate information and wish great success for the workshop. </t>
    </r>
  </si>
  <si>
    <t>revise cca technical notes 1 (Hazards scenarios), 2(state of 2014 Africa climate), 3 (state of 2015( Africa climate)</t>
  </si>
  <si>
    <t>review the concept note for the meeting of GFCS related climate data, products and tools ICT on GFCS/CSIS</t>
  </si>
  <si>
    <t>Review and make inputs to concept and programme for swiocof 05</t>
  </si>
  <si>
    <t>Aug 15 2015</t>
  </si>
  <si>
    <t>travel to dakar for GFCS meeting</t>
  </si>
  <si>
    <t>Aug 16 2016</t>
  </si>
  <si>
    <t>Prepare detailed activities, implementation plan and budget for the Sahel resilience improvement project meeting scheduled in Dakar August 16 to 17 2016</t>
  </si>
  <si>
    <t>The main objectives of the first meeting of the project team are the development of a consolidated implementation plan and budget. Participants from the project countries, as well as ACMAD and international experts will attend the meeting.</t>
  </si>
  <si>
    <t>The Global Framework on Climate Services (GFCS) has received a pledge of USD 1 million from the United States Agency for International Development (USAID) to strengthen climate services in the Sahel region. The “Climate Services for Increased Resilience in the Sahel” project will develop the capabilities of the African Centre of Meteorological Applications for Development (ACMAD) as a Regional Climate Center to better support Meteorological Services in the Sahel.</t>
  </si>
  <si>
    <t xml:space="preserve">day 1 DG ANACIM DG,  ANACIM provide alerts and warnings for fishermen, he thanked CCAFS and USAID for support to climate services in Senegal,   thanked GFCS for holistic support, a prime ministerial decree is being finalized in Senegal for NFCS, he thanked participants  on behalf of Senegal authorities.   Remarks of FAO/GFCS Office (Patrick David, He thanked FAO/WMO Partnership for GFCS, he is coordinator of resilience at FAO,  he thanked participants and renewed FAO disposition to collaborate,  GFCS meet Senegal, Burkina and Niger with ACMAD. </t>
  </si>
  <si>
    <t>first day meeting  ,  The “Climate Services for Increased Resilience in the Sahel” the GFCS Office and WMO are organizing the first meeting of the project team, which will be held in Dakar, Senegal on 16 and 17 August, 2016 at the Food and Agriculture Office of the UN.</t>
  </si>
  <si>
    <r>
      <t xml:space="preserve">Address of Filipe Lucio,  FAO is a partner and Chair of Partner advisory committe,  partnership is a key GFCS principle, he thanked USAID support, GFCS established in 2009, 2012 first extraordinary congress of WMO called for implementation,  West Africa was the first region to start ( burkina, Niger, mali, Senegal)  with establishement of </t>
    </r>
    <r>
      <rPr>
        <b/>
        <sz val="11"/>
        <color theme="1"/>
        <rFont val="Calibri"/>
        <family val="2"/>
        <scheme val="minor"/>
      </rPr>
      <t>National action plan</t>
    </r>
    <r>
      <rPr>
        <sz val="11"/>
        <color theme="1"/>
        <rFont val="Calibri"/>
        <family val="2"/>
        <scheme val="minor"/>
      </rPr>
      <t xml:space="preserve"> and</t>
    </r>
    <r>
      <rPr>
        <b/>
        <sz val="11"/>
        <color theme="1"/>
        <rFont val="Calibri"/>
        <family val="2"/>
        <scheme val="minor"/>
      </rPr>
      <t xml:space="preserve"> NFCS</t>
    </r>
    <r>
      <rPr>
        <sz val="11"/>
        <color theme="1"/>
        <rFont val="Calibri"/>
        <family val="2"/>
        <scheme val="minor"/>
      </rPr>
      <t xml:space="preserve">,   Global NCEP, Regional ACMAD and NMHSs.  Capacity assement at ACMAD, 2 Nowegian experts to be appointed at ACMAD,  Felipe presented objectives and expected outcomes of the meeting.  If value and benefit of GFCS is demonstrated, more support is possible.  Opportunity to attract more funding.  WMO is accredited as an implementing agency of Green Fund an will engage centres for programme development. </t>
    </r>
  </si>
  <si>
    <t>Session 2 of day 1 on Regional component of the Sahel Project chair: Kumar  Rapporteur: Daouda,   WMO RCCs and RCOFS: Overview and African Context by Kolli,   quality of products with methods, procedures, tools, products and services</t>
  </si>
  <si>
    <t xml:space="preserve">Capacity needs assessment of ACMAD by ISSA Lele -  objectives of the assessment,  Major gaps found ( governance unchanged since 1987,  2000 UNECA withdrawn,  BOG and SACOM does not met frequently, </t>
  </si>
  <si>
    <t>Recommendation : Make RCC visible in the organizational structure of hosting organizations</t>
  </si>
  <si>
    <t>Regional Board for climate Services to steer RCC</t>
  </si>
  <si>
    <t xml:space="preserve">10 permanent staff, 10 permanent position for all Mandatory functions currently project staff are used.  Products not updated.   ICPAC has an agronomist working with climate experts.  Need connection with risk analysis experts from sensitive sectors. </t>
  </si>
  <si>
    <t xml:space="preserve">Recommendation: investment in human resources, motivate expert with better salaries,  AGRHYMET, ASECNA recruited some,  </t>
  </si>
  <si>
    <r>
      <t xml:space="preserve">Infrastructure hold  telecommunications infrastructure with power shortage, download data,  internet bandwith , limited computing power,  </t>
    </r>
    <r>
      <rPr>
        <b/>
        <sz val="11"/>
        <color theme="1"/>
        <rFont val="Calibri"/>
        <family val="2"/>
        <scheme val="minor"/>
      </rPr>
      <t xml:space="preserve">difficult to run a regional climate model,  cluster is used to run model,  need high performance computing,  </t>
    </r>
    <r>
      <rPr>
        <sz val="11"/>
        <color theme="1"/>
        <rFont val="Calibri"/>
        <family val="2"/>
        <scheme val="minor"/>
      </rPr>
      <t xml:space="preserve"> no guidance to use the products, only RETIM therefore limited data available, ACMAD rely on GTS data only with Gaps,  </t>
    </r>
    <r>
      <rPr>
        <b/>
        <sz val="11"/>
        <color theme="1"/>
        <rFont val="Calibri"/>
        <family val="2"/>
        <scheme val="minor"/>
      </rPr>
      <t>need NMHS to share data,</t>
    </r>
    <r>
      <rPr>
        <sz val="11"/>
        <color theme="1"/>
        <rFont val="Calibri"/>
        <family val="2"/>
        <scheme val="minor"/>
      </rPr>
      <t xml:space="preserve"> </t>
    </r>
  </si>
  <si>
    <r>
      <t xml:space="preserve">HPC, power generation,  communication strategy , some NMHS does not use ACMAD products,  Recommend </t>
    </r>
    <r>
      <rPr>
        <b/>
        <sz val="11"/>
        <color theme="1"/>
        <rFont val="Calibri"/>
        <family val="2"/>
        <scheme val="minor"/>
      </rPr>
      <t>outreach and communication Unit</t>
    </r>
    <r>
      <rPr>
        <sz val="11"/>
        <color theme="1"/>
        <rFont val="Calibri"/>
        <family val="2"/>
        <scheme val="minor"/>
      </rPr>
      <t xml:space="preserve"> at ACMAD,   ACMAD develop partnership with the Media. </t>
    </r>
  </si>
  <si>
    <r>
      <rPr>
        <b/>
        <sz val="11"/>
        <color theme="1"/>
        <rFont val="Calibri"/>
        <family val="2"/>
        <scheme val="minor"/>
      </rPr>
      <t>Financial Needs :</t>
    </r>
    <r>
      <rPr>
        <sz val="11"/>
        <color theme="1"/>
        <rFont val="Calibri"/>
        <family val="2"/>
        <scheme val="minor"/>
      </rPr>
      <t xml:space="preserve">  -irregular contributions, staff unpaid, </t>
    </r>
  </si>
  <si>
    <r>
      <rPr>
        <b/>
        <sz val="11"/>
        <color theme="1"/>
        <rFont val="Calibri"/>
        <family val="2"/>
        <scheme val="minor"/>
      </rPr>
      <t>User Needs</t>
    </r>
    <r>
      <rPr>
        <sz val="11"/>
        <color theme="1"/>
        <rFont val="Calibri"/>
        <family val="2"/>
        <scheme val="minor"/>
      </rPr>
      <t xml:space="preserve">: seasonal forecasts , need skill, reliability , forecasts lead time, onset, dry spells ,  weak relationships,  support users to link to information , tailor and improve understanding,  forecasts verification  and understanding uncertainty. </t>
    </r>
  </si>
  <si>
    <t xml:space="preserve">NRC funding was on human capacity needs of ACMAD. </t>
  </si>
  <si>
    <t xml:space="preserve">Concept of User: whose is the user of ACMAD,    arrangement can be made to s address national users, </t>
  </si>
  <si>
    <t xml:space="preserve">Problems in current products of ACMAD, what is the minimum things to do on the products,  outline what can be done, </t>
  </si>
  <si>
    <t xml:space="preserve">ACMAD RCC connect with others and NMHSs </t>
  </si>
  <si>
    <t xml:space="preserve">METAGRI project on agric and food security in western Africa by Camacho,  target smallholder farmer decision, enhance capabimity of NMHSs, funded by Spain 1million euros, norway 2 million, train on remote sensing, roving seminars, crop model, communication.  159 seminars, 700 farmers trained, 3000 gauges distributed.  example of crop calendar in Mali, 11000 farmers trained, intercommission activities: CIMO, CHy, CCl, CagM,  Operational training on use of satellite data in agriculture and training sessions on the use of Sarrah crop model - communication: agreements with local radios - evaluation of Metagri  assess climate services, - assess impacts on farmer behavior, assess impact in production,.  Findings on impacts on farmer behavior provided. </t>
  </si>
  <si>
    <r>
      <t xml:space="preserve">Wassila paper on NOAA's Climate Info for Decision Support System,  African Desk website,  four topics, expert assessments preparing bulletins using NOAA's seamless forecasting system and monitoring,  Regional hazards outlook for USAID,  Model derived products, CFSV2 and NMME,  Data downloadable  in binary or cpt format,  NOAA's precipitation and 2m temp forecasts,  sub-seasonal timescale week 1 an 2 precipitation to exceed 50mm for the week,  precip NWP, MJO and regional SST and temperature, </t>
    </r>
    <r>
      <rPr>
        <b/>
        <sz val="11"/>
        <color theme="1"/>
        <rFont val="Calibri"/>
        <family val="2"/>
        <scheme val="minor"/>
      </rPr>
      <t xml:space="preserve"> digitization of the outlooks done at NCEP -ACMAD to have a </t>
    </r>
    <r>
      <rPr>
        <b/>
        <u/>
        <sz val="11"/>
        <color theme="1"/>
        <rFont val="Calibri"/>
        <family val="2"/>
        <scheme val="minor"/>
      </rPr>
      <t>visit from NCEP o</t>
    </r>
    <r>
      <rPr>
        <b/>
        <sz val="11"/>
        <color theme="1"/>
        <rFont val="Calibri"/>
        <family val="2"/>
        <scheme val="minor"/>
      </rPr>
      <t xml:space="preserve">n this,   products cumulative daily and daily precip series important online,  </t>
    </r>
    <r>
      <rPr>
        <sz val="11"/>
        <color theme="1"/>
        <rFont val="Calibri"/>
        <family val="2"/>
        <scheme val="minor"/>
      </rPr>
      <t xml:space="preserve"> ITF, precip clim, precip current and past tenday precip,  seasonal perfomance of the precip season,  NASA Flood monitoring product, Vegetation health index, heat index, Support USAID response time with reional Hazards outlooks for fodd security,  weekly monsoon updates, Day 1 to 5 precip, temperature and dust.  </t>
    </r>
    <r>
      <rPr>
        <b/>
        <sz val="11"/>
        <color theme="1"/>
        <rFont val="Calibri"/>
        <family val="2"/>
        <scheme val="minor"/>
      </rPr>
      <t xml:space="preserve">Recommend to include ECMWF and other global centres products at ACMAD as added value. ACMAD diagnostics, validation and feedback to CPC.  ACMAD to provide feedback on the use of NCEP products, </t>
    </r>
  </si>
  <si>
    <r>
      <rPr>
        <b/>
        <sz val="11"/>
        <color theme="1"/>
        <rFont val="Calibri"/>
        <family val="2"/>
        <scheme val="minor"/>
      </rPr>
      <t xml:space="preserve">More than one model in the analysis, with incremental process  with decision node, </t>
    </r>
    <r>
      <rPr>
        <sz val="11"/>
        <color theme="1"/>
        <rFont val="Calibri"/>
        <family val="2"/>
        <scheme val="minor"/>
      </rPr>
      <t xml:space="preserve"> strengthen institutional position of ACMAD,  </t>
    </r>
  </si>
  <si>
    <t xml:space="preserve">RCC in West africa at tthe ECOWAS meeting last week,  CILSS donesn't want AGRHYMET name to change, </t>
  </si>
  <si>
    <r>
      <rPr>
        <b/>
        <sz val="11"/>
        <color theme="1"/>
        <rFont val="Calibri"/>
        <family val="2"/>
        <scheme val="minor"/>
      </rPr>
      <t>How ACMAD be the entry point of CPC products</t>
    </r>
    <r>
      <rPr>
        <sz val="11"/>
        <color theme="1"/>
        <rFont val="Calibri"/>
        <family val="2"/>
        <scheme val="minor"/>
      </rPr>
      <t xml:space="preserve"> ,  how ACMAD maximize from Global Centres, </t>
    </r>
  </si>
  <si>
    <t>Arame on NFCS status of implementation in Niger, Senegal and Burkina Faso</t>
  </si>
  <si>
    <r>
      <t xml:space="preserve">forecasts and projection s  downscalingn predict malaria, meningitis, extreme temp and precip , common database met/hydro for ACMAD, co-design servioes through GTPs,  Communication component: develop strategic plans, sms, audio messages,   Compnet 3: strenthen users  component 4: institutional strentheneing -Governance.  GFCS guide book, guideline to develop NAP on climate services,  Recommend: strong leadership of NMHSs, coordination, User interface platforms, </t>
    </r>
    <r>
      <rPr>
        <b/>
        <sz val="11"/>
        <color theme="1"/>
        <rFont val="Calibri"/>
        <family val="2"/>
        <scheme val="minor"/>
      </rPr>
      <t xml:space="preserve">Regional frameworks, </t>
    </r>
  </si>
  <si>
    <t xml:space="preserve">Result of capacity assessment in countyies:  Objectives-methods-results-conclusion of national capacity assesments,   methode ( identifier les indicateurs de capacité, elaborer un questionaires, cibler les acteurs, soumettre les reponses : indicateur , capacité, Gap, recommendation, </t>
  </si>
  <si>
    <t xml:space="preserve">strategy to downscale communication including regional and national users,   prepre templates for ACMAD feedback to GPC , regional users and NMHS,  Backup des données nationales au Niveau régional, </t>
  </si>
  <si>
    <t>integrate databases for climate services,  set up feedback collection mechanisms</t>
  </si>
  <si>
    <t>end of Morning Sessions 1, 2 and partly 3</t>
  </si>
  <si>
    <t xml:space="preserve">Arame present capacity assessment of Burkina Faso </t>
  </si>
  <si>
    <t>Afternoon  session  day 1 on Aug 16, 2016</t>
  </si>
  <si>
    <t>WIGOS and relation to the project  , Rolling Review of Requirements, how to meet the requirements; OSCAR/space, OSCAR/surface , data quality performance ( availability and quality)</t>
  </si>
  <si>
    <t xml:space="preserve">WIGOS tool to guide development and rehab of observing systems  </t>
  </si>
  <si>
    <t>Aplication areas in current WIGOS plan looks like scientific areas , with GFCS we need to look at requirements for GFCS sectors</t>
  </si>
  <si>
    <t xml:space="preserve">Data Management including data rescue by peer, </t>
  </si>
  <si>
    <r>
      <t xml:space="preserve">data rescue in Burkina, Mali, Niger 4 phases of data rescue ( Expert assessment, preparation of implementation,  Execution and basic climate products phases).  Achievements in the 3 pilot countries,  expectations with the project ( imaging and keying QC/QA and full integration of rescued data in national record, expand data services for climate services,  consolidate CLIDATA implementation, </t>
    </r>
    <r>
      <rPr>
        <b/>
        <sz val="11"/>
        <color theme="1"/>
        <rFont val="Calibri"/>
        <family val="2"/>
        <scheme val="minor"/>
      </rPr>
      <t>at regional level: revive WACA-DARE to maintain West African Climate Assessment (ETCDI indices)  and data set system</t>
    </r>
  </si>
  <si>
    <t xml:space="preserve">Burkina,  CADRI evaluation of DRR capacity, National action plan for Climate Services and SWFDP assessment are referenfes used for capacity assessment. </t>
  </si>
  <si>
    <r>
      <t xml:space="preserve">need risk assessment, integrated data base, little exchange of data, limited manpower, no opportunity for qualitative information,  train experts.  </t>
    </r>
    <r>
      <rPr>
        <b/>
        <sz val="11"/>
        <color theme="1"/>
        <rFont val="Calibri"/>
        <family val="2"/>
        <scheme val="minor"/>
      </rPr>
      <t xml:space="preserve"> Il n'y a pas la coordination et la gouvernance s'il a prioriser les secteurs GFCS  Est-ce que c'est DRR le plus important</t>
    </r>
  </si>
  <si>
    <t xml:space="preserve">Ousmane ndiaye present experience with GTP local in Kaffrine,  challenges: build trust, actionable info, partnerships, scaling, offer solutions and alternatives with insurance in case of drought,  in wet years encourage banks to lend more money, </t>
  </si>
  <si>
    <r>
      <t xml:space="preserve">veronica grasso presented guidelines for group work , </t>
    </r>
    <r>
      <rPr>
        <b/>
        <sz val="11"/>
        <color theme="1"/>
        <rFont val="Calibri"/>
        <family val="2"/>
        <scheme val="minor"/>
      </rPr>
      <t>climate expert to sent at ACMAD in September 2016</t>
    </r>
    <r>
      <rPr>
        <sz val="11"/>
        <color theme="1"/>
        <rFont val="Calibri"/>
        <family val="2"/>
        <scheme val="minor"/>
      </rPr>
      <t xml:space="preserve">,  US dollar 300 for 3D printing stattions, </t>
    </r>
    <r>
      <rPr>
        <b/>
        <sz val="11"/>
        <color theme="1"/>
        <rFont val="Calibri"/>
        <family val="2"/>
        <scheme val="minor"/>
      </rPr>
      <t xml:space="preserve">Camacho can support component 1 and 3 on communication </t>
    </r>
  </si>
  <si>
    <r>
      <t xml:space="preserve">Kumar paper on National climate forums and outlook forums:   communication aspects and platform for tailoring and dissemination of info,  users want what action they can take,  NCOFs and NCFs are processes of interactions with users,  UIP for feedbacks, dialogue challenges:  confidence in products, limitations in predictability, human resources and infrastructure, mandate at national level, NCFs is  generalized to go beyond climate oulouks, include data, monitoring, prediction and projection and overarching climate knowledge,    </t>
    </r>
    <r>
      <rPr>
        <b/>
        <sz val="11"/>
        <color theme="1"/>
        <rFont val="Calibri"/>
        <family val="2"/>
        <scheme val="minor"/>
      </rPr>
      <t>WMO is developing a guidance document on NCF/NCOFs www.kukua.cc is a private met service to visit</t>
    </r>
  </si>
  <si>
    <t>Oumy on communication strategy,  Metagri communication, NFCS communication in countries,  ad hoc communication activities not derived from articulated communication strategies and implementation plans</t>
  </si>
  <si>
    <r>
      <t xml:space="preserve">The </t>
    </r>
    <r>
      <rPr>
        <b/>
        <sz val="11"/>
        <color theme="1"/>
        <rFont val="Calibri"/>
        <family val="2"/>
        <scheme val="minor"/>
      </rPr>
      <t>main objectives of the first meeting</t>
    </r>
    <r>
      <rPr>
        <sz val="11"/>
        <color theme="1"/>
        <rFont val="Calibri"/>
        <family val="2"/>
        <scheme val="minor"/>
      </rPr>
      <t xml:space="preserve"> of the project team are the</t>
    </r>
    <r>
      <rPr>
        <b/>
        <sz val="11"/>
        <color theme="1"/>
        <rFont val="Calibri"/>
        <family val="2"/>
        <scheme val="minor"/>
      </rPr>
      <t xml:space="preserve"> development of a detailed activities, a consolidated implementation plan and budget</t>
    </r>
    <r>
      <rPr>
        <sz val="11"/>
        <color theme="1"/>
        <rFont val="Calibri"/>
        <family val="2"/>
        <scheme val="minor"/>
      </rPr>
      <t>.</t>
    </r>
    <r>
      <rPr>
        <b/>
        <sz val="11"/>
        <color theme="1"/>
        <rFont val="Calibri"/>
        <family val="2"/>
        <scheme val="minor"/>
      </rPr>
      <t xml:space="preserve"> Participants from the project countries, as well as ACMAD and international experts will attend the meeting</t>
    </r>
    <r>
      <rPr>
        <sz val="11"/>
        <color theme="1"/>
        <rFont val="Calibri"/>
        <family val="2"/>
        <scheme val="minor"/>
      </rPr>
      <t>.</t>
    </r>
  </si>
  <si>
    <t>Aug 17 2016</t>
  </si>
  <si>
    <t>attendance of day 2 of  Climate services for reslience 3 groups created and detailed regional and national activities reviwed, updated, timeline and draft budget  made</t>
  </si>
  <si>
    <t>Aug 18 2016</t>
  </si>
  <si>
    <t xml:space="preserve">MESSAGE SENT ON BEHALF OF MR. AMJAD ABBASHAR, HEAD, UNISDR REGIONAL OFFICE FOR AFRICA 
Dear colleagues,
We are pleased to inform you that UNISDR has now come up with a provisional agenda for the 2017 Global Platform for Disaster Risk Reduction that incorporates comments received from Member States and stakeholders during an initial consultations (May-June 2016) and that a new round of consultations on this provisional agenda is currently underway. 
The UNISDR Regional Office for Africa therefore wishes to invite you to participate in this consultation process by providing comments and suggestions on the provisional agenda (attached in English, French and Spanish). 
We have also attached a letter signed by the 2017 Global Platform Coordinator inviting stakeholders to comment on the preliminary draft agenda for the 2017 Global Platform for your information.  
We would highly appreciate receiving your comments by 25 August 2016.
Best regards,
Mathewos Hunde </t>
  </si>
  <si>
    <r>
      <t xml:space="preserve">Comments prepared on the provisional agenda of the global platform for DRR to UNISDR.  This platform seeks to </t>
    </r>
    <r>
      <rPr>
        <b/>
        <sz val="11"/>
        <color theme="1"/>
        <rFont val="Calibri"/>
        <family val="2"/>
        <scheme val="minor"/>
      </rPr>
      <t>monitor progress</t>
    </r>
    <r>
      <rPr>
        <sz val="11"/>
        <color theme="1"/>
        <rFont val="Calibri"/>
        <family val="2"/>
        <scheme val="minor"/>
      </rPr>
      <t xml:space="preserve"> and </t>
    </r>
    <r>
      <rPr>
        <b/>
        <sz val="11"/>
        <color theme="1"/>
        <rFont val="Calibri"/>
        <family val="2"/>
        <scheme val="minor"/>
      </rPr>
      <t>identify measures to advance the implementation of the Sendai Framework for DRR</t>
    </r>
  </si>
  <si>
    <r>
      <t xml:space="preserve">review April-june quartely report ACMAD-MESA,   very utgent: </t>
    </r>
    <r>
      <rPr>
        <b/>
        <sz val="11"/>
        <color theme="1"/>
        <rFont val="Calibri"/>
        <family val="2"/>
        <scheme val="minor"/>
      </rPr>
      <t xml:space="preserve">identify an expert to verify sasonal forecasts like Coulibaly for </t>
    </r>
    <r>
      <rPr>
        <b/>
        <u/>
        <sz val="11"/>
        <color theme="1"/>
        <rFont val="Calibri"/>
        <family val="2"/>
        <scheme val="minor"/>
      </rPr>
      <t>IND2.5</t>
    </r>
    <r>
      <rPr>
        <b/>
        <sz val="11"/>
        <color theme="1"/>
        <rFont val="Calibri"/>
        <family val="2"/>
        <scheme val="minor"/>
      </rPr>
      <t xml:space="preserve"> source and means of verification called GIS supported forecasts verification reports to be done for each forecasts see coulibaly report; </t>
    </r>
    <r>
      <rPr>
        <b/>
        <u/>
        <sz val="11"/>
        <color theme="1"/>
        <rFont val="Calibri"/>
        <family val="2"/>
        <scheme val="minor"/>
      </rPr>
      <t xml:space="preserve"> IND3.2 </t>
    </r>
    <r>
      <rPr>
        <b/>
        <sz val="11"/>
        <color theme="1"/>
        <rFont val="Calibri"/>
        <family val="2"/>
        <scheme val="minor"/>
      </rPr>
      <t xml:space="preserve">source of verification  are 2 reports on collaboration with European institutions ( 2 reports may be prepared: one on the support from JRC/Marco , the second on collaboration with ECMWF/copernicus after COP 22....), IND6.3.2 source of verification on joint visibility and media(social)' events between ACMAD and RICs , aditional 3 events are needed ( </t>
    </r>
    <r>
      <rPr>
        <b/>
        <u/>
        <sz val="11"/>
        <color theme="1"/>
        <rFont val="Calibri"/>
        <family val="2"/>
        <scheme val="minor"/>
      </rPr>
      <t xml:space="preserve">side events and exhibition at COP 22, social media events see Serges): </t>
    </r>
    <r>
      <rPr>
        <u/>
        <sz val="11"/>
        <color theme="1"/>
        <rFont val="Calibri"/>
        <family val="2"/>
        <scheme val="minor"/>
      </rPr>
      <t xml:space="preserve">IND 4.1 </t>
    </r>
    <r>
      <rPr>
        <sz val="11"/>
        <color theme="1"/>
        <rFont val="Calibri"/>
        <family val="2"/>
        <scheme val="minor"/>
      </rPr>
      <t xml:space="preserve">policy dialogue days ( we need 7 more, visibility events ( describe the concepts) we need 4 more see Serges,  IND4.3 need to accelerate targeted briefs 2 more are needed,  in the current report add the advisory made and feedback of RA1 president, IND6.1.2 on networking and partersips with source of verification being reports on collaboration with european/international institutions see </t>
    </r>
    <r>
      <rPr>
        <b/>
        <sz val="11"/>
        <color theme="1"/>
        <rFont val="Calibri"/>
        <family val="2"/>
        <scheme val="minor"/>
      </rPr>
      <t>he 3 reports which fill IND 3.2</t>
    </r>
    <r>
      <rPr>
        <sz val="11"/>
        <color theme="1"/>
        <rFont val="Calibri"/>
        <family val="2"/>
        <scheme val="minor"/>
      </rPr>
      <t xml:space="preserve">. </t>
    </r>
    <r>
      <rPr>
        <b/>
        <sz val="11"/>
        <color theme="1"/>
        <rFont val="Calibri"/>
        <family val="2"/>
        <scheme val="minor"/>
      </rPr>
      <t xml:space="preserve"> Revise Indicators 6.3.2 with Serge and Manfred urgent next week IND 6.3.4</t>
    </r>
  </si>
  <si>
    <t>aug 22 and 23 2016</t>
  </si>
  <si>
    <t xml:space="preserve">meeting with Manfred and Serges and review of April-June 2016 ACMAD MESA quarterly report </t>
  </si>
  <si>
    <t>All suggestions made in the report explained to Manfred and Indicators source of verification related to communication  which are lagging behind</t>
  </si>
  <si>
    <t>CSC_2, EUMETSAT forum, COP 22 are the three main events ahead</t>
  </si>
  <si>
    <t>timesheets for Gedeon, Musanganire, Joyce and gilles revised</t>
  </si>
  <si>
    <t>Follow up of the GFCS planning meeting in Dakar with revision of the work plan and budget</t>
  </si>
  <si>
    <t xml:space="preserve">Hubert to prepare cpt procedure for west, north, gulf of guinea, cenrat and indian ocean parts of Africa, </t>
  </si>
  <si>
    <t>hubert to add SST anomalies graphs, 10day precip graphs, ndvi anomaly graphs in the DSF technical note and bulletins</t>
  </si>
  <si>
    <t>Hubert to submit weekly reports</t>
  </si>
  <si>
    <t>meeting with manfred and joyce on possible developments  (  improve search engine with a search for key words and initials of keywords) , make web atlas ,  googlearth presentation of  maps, graphs with data visualization, glossary of terms</t>
  </si>
  <si>
    <t>update FAO on the detailed activitiesn budget and work plan of CAMAD on sahel resilience project</t>
  </si>
  <si>
    <t>aug 23 to 24</t>
  </si>
  <si>
    <t>final review and submission of the quarterly report to Jolly with Annexes</t>
  </si>
  <si>
    <t>review issa lele and tibaidjuka's reports on capacity assessment of acmad</t>
  </si>
  <si>
    <t xml:space="preserve">reply to AMA on vigirisk refund , AMA will write to their bank, get assess the implementation of vigirisk there and make the transfer to Niamey </t>
  </si>
  <si>
    <t>technical support needs from GPC-Washington preparation and submission to wassila, letter to AFD reviewed and submited to dgacmad, monitoring&amp;evaluation doc preparation for abraham, meet with mariama on wacadare</t>
  </si>
  <si>
    <t>aug 25 2016</t>
  </si>
  <si>
    <t>reminder sent to Maki</t>
  </si>
  <si>
    <t>revise the procedure to generate preicip in percent of average for state of climate report drafted by Bachir</t>
  </si>
  <si>
    <t>review and finalize the procedure for annual state of precipitation  in percent of average drafted by Bachir</t>
  </si>
  <si>
    <t>aug 29 2016</t>
  </si>
  <si>
    <t>technical note for SON OND 2016 presentation by wednesdat, verification report bt hubert on Wednesday, update communication  activities with manfred and Serges ( fact sheets, sucess stories, newletter for EUMETSAT forum and COP 22) , gilles for printer and paper, Serges provide video by sept 5 2016 for Manfred , presentation for EUMETSAT forum review with introduction of ACMAD/RCC and RIC, precip observed fro NO6EV 2015/</t>
  </si>
  <si>
    <t xml:space="preserve">prepare facts for MESA steering committee </t>
  </si>
  <si>
    <t>prepare quartely report seven in October as priority</t>
  </si>
  <si>
    <t xml:space="preserve">i should sign timesheets </t>
  </si>
  <si>
    <t>discuss contract of djibo with SAF MESA and DG</t>
  </si>
  <si>
    <t>prepare and submit inputs to  Pascal Yaka for CCl Management Group on GFCS implementation in Africa</t>
  </si>
  <si>
    <r>
      <t xml:space="preserve">ACMAD Contribution to GFCS Implementation in Africa and perspectives 
This document provides a summary on ACMAD’s Contribution to the GFCS implementation in Africa. 
</t>
    </r>
    <r>
      <rPr>
        <b/>
        <sz val="11"/>
        <color theme="1"/>
        <rFont val="Calibri"/>
        <family val="2"/>
        <scheme val="minor"/>
      </rPr>
      <t>1. Role and activities of ACMAD at regional Level for GFCS implementation</t>
    </r>
    <r>
      <rPr>
        <sz val="11"/>
        <color theme="1"/>
        <rFont val="Calibri"/>
        <family val="2"/>
        <scheme val="minor"/>
      </rPr>
      <t xml:space="preserve">
At the global level, designated Global Producing Centres (GPCs) generate global data and products that are made available to regional and national entities for post-processing, downscaling, interpretation and application. At the regional level, Regional Climate Centres (RCC) are expected to post-process data received from GPCs, interpret  to provide guidance and added value products and data for use by NMHSs. Interpretation and conversion of regional products and delivering climate services  to  regional user organizations and groups are activities at the User Interface Platform at Regional level.   
The RA-I Sixteenth Session, through its Resolution 7(RA I-16), decided that RCC implementation in Region I will comprise RCC Africa hosted by the African Centre of Meteorological Applications for Development, RCC Intergovernmental Authority on Development (IGAD) hosted by the IGAD Climate Predication and Applications Centre, RCC Southern African Development Community (SADC) hosted by the SADC Climate Services Centre, RCC-Network-Northern Africa, RCC-Network Economic Community of West African States and RCC Economic Community of the Central African States.
</t>
    </r>
    <r>
      <rPr>
        <b/>
        <sz val="11"/>
        <color theme="1"/>
        <rFont val="Calibri"/>
        <family val="2"/>
        <scheme val="minor"/>
      </rPr>
      <t>2. ACMAD’s Achievements in the framework of GFCS at regional Level</t>
    </r>
    <r>
      <rPr>
        <sz val="11"/>
        <color theme="1"/>
        <rFont val="Calibri"/>
        <family val="2"/>
        <scheme val="minor"/>
      </rPr>
      <t xml:space="preserve">
In 2012, ACMAD started the demonstration phase to become a WMO designated multifunctional RCC for RA-I with activities on climate monitoring, Long range forecasting, data services, training, research and development. After two years of demonstration ( see http://acmad.net/rcc/ ),  the CBS extraordinary session in September 2014 in Asuncion- Paraguay recommended after evaluation the formal designation of ACMAD as a WMO RCC including relevant amendment to  the WMO GDPFS manual.  The Pan-African Multi-functional Regional Climate Centre (RCC) at ACMAD was endorsed by the 17th Session of the WMO Congress (Cg-17) in Geneva, Switzerland, from 25 May to 12 June 2015. ACMAD is regularly providing RCC mandatory and some highly recommended functions products to NMHSs contributing to the implementation of GFCS’s Climate Service Information System at regional level in Africa.
In September 2014, ACMAD signed a grant agreement and became the African Union’s Continental Implementation Centre (CIC) for the Monitoring of the Environment for Security in Africa (MESA) Programme with special focus on Climate Services for Disaster Risk Reduction in Africa. Following a one year period of Climate Services Development Planning,  the CIC became operational in September 2015 with regular delivery of climate change assessment service as well as drought service and continental seasonal climate ( see http://www.acmad-au.org/products-services/climate-change-assessment/statement-and-policy/ and http://www.acmad-au.org/products-services/drought-services-seasonal-climate-forecast/statement-and-policy/ ).  
Technical units at AUC and RECs in Africa responsible for climate policies, plans and practices, UN and other humanitarian/DRM organizations regional offices in Africa are the target groups for the two services.  The final beneficiaries include two bodies under the African Union: 
- the African Group of Negotiators on Climate Change (AGN);
- the African Regional platform for DRR and its Working Group.  
The CIC has been providing climate services including advices to AUC and its partners on the Programme for Infrastructure Development in Africa (PIDA), Africa’s contribution to UNFCCC negotiations at the African Pavilion at COP 21, UNOCHA regional contingency planning meetings in west Africa, drought insurance in Africa by the Africa Risk Capacity Agency.  The CIC activities have contributed to the implementation of the GFCS User Interface Platform at regional level in Africa. 
</t>
    </r>
    <r>
      <rPr>
        <b/>
        <sz val="11"/>
        <color theme="1"/>
        <rFont val="Calibri"/>
        <family val="2"/>
        <scheme val="minor"/>
      </rPr>
      <t>3. Current and future ACMAD’s activities in the framework of GFCS at regional Level</t>
    </r>
    <r>
      <rPr>
        <sz val="11"/>
        <color theme="1"/>
        <rFont val="Calibri"/>
        <family val="2"/>
        <scheme val="minor"/>
      </rPr>
      <t xml:space="preserve">
ACMAD is committed to sustaining the RCC climate monitoring, Long Range forecasting, data, trainings, research and development activities therefore collaborating with GPCs and supporting climate services at national level through NMHSs.  More importantly, given increasing the requirements of Regional organizations and Regional Offices of UN system active in GFCS priority sectors in Africa, ACMAD’s CIC will continue and expand its services beyond DRM at continental level in Africa. 
</t>
    </r>
    <r>
      <rPr>
        <b/>
        <sz val="11"/>
        <color theme="1"/>
        <rFont val="Calibri"/>
        <family val="2"/>
        <scheme val="minor"/>
      </rPr>
      <t xml:space="preserve">4. Constraints&amp;challenges </t>
    </r>
    <r>
      <rPr>
        <sz val="11"/>
        <color theme="1"/>
        <rFont val="Calibri"/>
        <family val="2"/>
        <scheme val="minor"/>
      </rPr>
      <t xml:space="preserve">
Implementation of the GFCS at regional level in Africa faces the following challenges&amp;constraints:
-  Regional Climate Centres are considered at low levels in the Organizational structures of  host Regional institutions in Africa;
- Manual, Guides and operating procedures for GFCS services generation and delivery are not compiled, well disseminated or available in a structured information system; some GFCS priority sectors have unclear definition of needed climate services;  
- Collaborations between GPCs and RCCs are weak making existing potentials at Global level not well tap into at regional Africa level; 
- Regional projects/programme formulation and resources mobilization for implementation is weak creating little opportunities for strong collaboration on climate services between regional and national levels
</t>
    </r>
    <r>
      <rPr>
        <b/>
        <sz val="11"/>
        <color theme="1"/>
        <rFont val="Calibri"/>
        <family val="2"/>
        <scheme val="minor"/>
      </rPr>
      <t>5. Expected support from the CCL Management Group</t>
    </r>
    <r>
      <rPr>
        <sz val="11"/>
        <color theme="1"/>
        <rFont val="Calibri"/>
        <family val="2"/>
        <scheme val="minor"/>
      </rPr>
      <t xml:space="preserve">
 Given the growing needs for climate services for policy, strategy, planning and practice, CCL should make recommendations to EC and Congress to have RCCs visible at the highest level ( as departments or Branches in departments ) possible in the organizational structures of host Regional Institutions. 
- To facilitate operational collaborations between GPCs, RCCs and regional UN and other international organizations Offices in Africa for better regional climate services, CCL experts should network to formulate projects for collaboration between GPCs and RCCs  and seek resources for implementation with  International Development Cooperation Institutions or funds;
- To strengthen RCC and NMHSs interactions for better climate services at national level, CCL should support formulation and implementation of projects for strengthening RCCs and NMHSs for better climate services in Africa.   
</t>
    </r>
  </si>
  <si>
    <t>aug 30 2016</t>
  </si>
  <si>
    <t>Vist of MESA ROM experts oct 15 to 17 2016 should be prepared</t>
  </si>
  <si>
    <t>review of short term web expert work program and timeline</t>
  </si>
  <si>
    <t>draft memo reunion vigirsk a afd Niamey</t>
  </si>
  <si>
    <t>review the programme and presentations of CONTR-01 for the website</t>
  </si>
  <si>
    <t>meet with PUMA 2015 station administrator  training expert ben matus from nederland</t>
  </si>
  <si>
    <t>first briefing on SON OND 2016 forecasts</t>
  </si>
  <si>
    <t>aug 31 2016</t>
  </si>
  <si>
    <t>sign timessheets gedeon, njau, joyce and submit to SAF</t>
  </si>
  <si>
    <t>finalize and review work program web short term expert</t>
  </si>
  <si>
    <t>review timesheets Serges we should revise weekly reports number 94 and 95</t>
  </si>
  <si>
    <t>read obama's action plan on climate</t>
  </si>
  <si>
    <r>
      <rPr>
        <b/>
        <sz val="11"/>
        <color theme="1"/>
        <rFont val="Calibri"/>
        <family val="2"/>
        <scheme val="minor"/>
      </rPr>
      <t xml:space="preserve">_Newsletters  5 for COP 22 </t>
    </r>
    <r>
      <rPr>
        <sz val="11"/>
        <color theme="1"/>
        <rFont val="Calibri"/>
        <family val="2"/>
        <scheme val="minor"/>
      </rPr>
      <t xml:space="preserve"> with papers : on paper based on newsletter number 4 on CONTR-1 ( capacity building at continental and regional level ….), infrastructure and technology transfert,  policy dialogue ( mention achievements on DSF with president speech and CCA with specific objective of paris agreement…);      </t>
    </r>
  </si>
  <si>
    <t xml:space="preserve">un troisième arcticle  avec titre: Les perspectives de l'ACMAD pour la mise en œuvre de l'Accord de paris ( partenaires ARC, COPERNICUS, USAID,  activités pour consolider l'existant ( dialogue politique, la formation pour la production et l'exploitation des services climatiques, le transfert des technologies,  la production et l'utilisation des Services climatiques, partenariats) et les activités complémentaires ( etendre et partenariat les </t>
  </si>
  <si>
    <t>factsheets et success stories</t>
  </si>
  <si>
    <t>discuss data rescue with bachir, next week he liaise with ali to install at least 2systems and better clean and protect the rest</t>
  </si>
  <si>
    <t>review GPC washington feedback on collaboration GFCS and submit the feedback to wassila</t>
  </si>
  <si>
    <t>review tobaijuka report on acmad governance</t>
  </si>
  <si>
    <t>recall Hubert for the PRESAC COF the week   of September 19 - Urgent</t>
  </si>
  <si>
    <t xml:space="preserve">review and finalize the long range forecast RCC for SON OND 2016 with Hubert </t>
  </si>
  <si>
    <t>on Wednesday 07 sept 2016 hubert to present the verification of seasonal forecast for 3 SWIOCOF, visual and objective verification methods, tools and products, procedure to zoom forecasts on islands, the seasonal forecast for IOC region.  - very important</t>
  </si>
  <si>
    <t>Serges to select newletters, factsheets, success stories, roll up banners for each of these events ( southern Africa drought forecasts,  wet summer 2016 forecasts , advisory , succes story for use of services by UNOCHA) , Serges to liaise with Leon for printing,   Serges to update the list of media contacts, Search search online evidences of use of MESA climate services in speeches, reports, technical bulletins, facebook and twitter, Serges to generate videos on champion users of our services,  PM to take collect media list from SWIOCOF, Seges to collect media list from PRESASS-03,  Serges collect media contacts at COP22, EUMETSAT Forum and CSC-2,  Serges to ask users to provide stories on social media, pictures on climate change  and  what are their affects for the next quarter report</t>
  </si>
  <si>
    <t xml:space="preserve">Meeting with diasso on CCA service number 4,  diasso to submit half of indices for njau to analyze,  diasso to submit CCA SDP and draft CCA service 4 to me on aug 23 2016. </t>
  </si>
  <si>
    <t>review brief for policy and decision makers for SON OND 2016</t>
  </si>
  <si>
    <t>Financial statements review and finalization up to June 2016</t>
  </si>
  <si>
    <t xml:space="preserve">Serges to contact communication officer of COPERNICUS/ ECMWF ( Jean Noel Thépau and for  serges contact frederico and andre contact </t>
  </si>
  <si>
    <t>meeting with web expert on websites assessment  ( criteria arbirescence, content management, design)</t>
  </si>
  <si>
    <t>tools outdated,  logos, institutions name, slides withhotos, search menu, colors of the institution, visual identity of ACMAD unavailable</t>
  </si>
  <si>
    <t xml:space="preserve">RCC site tools and presentation is also outdated , the site is not dynamic </t>
  </si>
  <si>
    <t xml:space="preserve">ACMAD_MESA  content management quite irregular, very long pages, little logic and coherence in content management, logos are overwhelming in article/papers, Menu elements need more coherence some elements should not be together , table colors are not adapted not ergonomic, </t>
  </si>
  <si>
    <t xml:space="preserve">solution : integrate the sites </t>
  </si>
  <si>
    <t>ACMAD _MESA presentation on contribution to policy making made on skype meeting with massimo, max Donkor and Tesfaye Korme  who appreciated the pape as essential for policy dialogue</t>
  </si>
  <si>
    <t>need for AUC to invite ACMAD at strategic and planning meetings fro CADAP, PIDA+, Climate Change and DRR strategies</t>
  </si>
  <si>
    <t>propose that CADAP set up a continental grain reserve so that excess food production in one site of Africa benefits drought striken areas. Showing evidences of economic value of integration</t>
  </si>
  <si>
    <t>sept 07  2016</t>
  </si>
  <si>
    <t>Skype meeting on COP 22 preparation with Massimo and Hailu,  ARC, Llyod, MESA/RICs and CIC  African negotiators to UNFCCC as participants</t>
  </si>
  <si>
    <t xml:space="preserve">Science of Risk Prize (25 September deadline)
Lloyd’s is a specialist insurance market that requires detailed understanding of risk .  The Science of Risk prize is designed to challenge researchers and Lloyd’s insurers to stretch their thinking. For researchers, the prize offers an opportunity to translate original work for a business audience. For insurers, the prize generates insights in to some of the most challenging risk management problems they encounter.  Now in its seventh year, the 2016 Prize year’s academic community are invited to submit papers in one of the following two categories: Natural hazards; Systems modelling. Read more about the Science of Risk Prize here. </t>
  </si>
  <si>
    <t>exchange with bachir and hubert on seasonal forecasting for SWIOCOF including verification of SWIOCOF outlooks</t>
  </si>
  <si>
    <t>Review of the EUMETSAT submited status of recommendations made at the 11th EUMETSAT forum held in Sept 2014</t>
  </si>
  <si>
    <t>sept 08 2016</t>
  </si>
  <si>
    <t>interim DG  a letter inviting acmad to a technical comittee on integration UEMOA-ECOWAS read,  finalize verification of swiocof,  prepare swiocof forecasts</t>
  </si>
  <si>
    <t>methods for tropical cyclone seasonal  forecasting for swiocof</t>
  </si>
  <si>
    <t>read G20 communique and TICAD VI  Nairobi declaration, G20 is the premier forum for international economic cooperation forges a narrative for sustainable growth and adopt the attached package of policies and actions</t>
  </si>
  <si>
    <t>synergy and coherence beteween economy, labor, employment, social policies, fiscal, monetary and structural policies</t>
  </si>
  <si>
    <t>economic growth, social development and environmental protection</t>
  </si>
  <si>
    <t>sept 09 2016</t>
  </si>
  <si>
    <r>
      <rPr>
        <b/>
        <sz val="11"/>
        <color theme="1"/>
        <rFont val="Calibri"/>
        <family val="2"/>
        <scheme val="minor"/>
      </rPr>
      <t>Openness.</t>
    </r>
    <r>
      <rPr>
        <sz val="11"/>
        <color theme="1"/>
        <rFont val="Calibri"/>
        <family val="2"/>
        <scheme val="minor"/>
      </rPr>
      <t xml:space="preserve"> We will work harder to build an open world  reject protectionism, promote global trade and investment, including through further strengthening the multilateral trading system, and ensure broad-based opportunities through and public support for expanded growth in a globalized economy.
</t>
    </r>
    <r>
      <rPr>
        <b/>
        <sz val="11"/>
        <color theme="1"/>
        <rFont val="Calibri"/>
        <family val="2"/>
        <scheme val="minor"/>
      </rPr>
      <t>Inclusiveness.</t>
    </r>
    <r>
      <rPr>
        <sz val="11"/>
        <color theme="1"/>
        <rFont val="Calibri"/>
        <family val="2"/>
        <scheme val="minor"/>
      </rPr>
      <t xml:space="preserve"> We will work to ensure that our economic growth serves the needs of everyone and benefits all countries and all people including in particular women, youth and disadvantaged groups, generating more quality jobs, addressing inequalities and eradicating poverty so that no one is left behind.
</t>
    </r>
  </si>
  <si>
    <r>
      <t xml:space="preserve">G20  to achieve our </t>
    </r>
    <r>
      <rPr>
        <b/>
        <sz val="11"/>
        <color theme="1"/>
        <rFont val="Calibri"/>
        <family val="2"/>
        <scheme val="minor"/>
      </rPr>
      <t>goal of strong, sustainable, balanced and inclusive growth</t>
    </r>
    <r>
      <rPr>
        <sz val="11"/>
        <color theme="1"/>
        <rFont val="Calibri"/>
        <family val="2"/>
        <scheme val="minor"/>
      </rPr>
      <t xml:space="preserve">. </t>
    </r>
  </si>
  <si>
    <t>We are using fiscal policy flexibly and making tax policy and public expenditure more growth-friendly, including by prioritizing high-quality investment, while enhancing resilience and ensuring debt as a share of GDP is on a sustainable path.</t>
  </si>
  <si>
    <t>we will refrain from competitive devaluations and we will not target our exchange rates for competitive purposes.</t>
  </si>
  <si>
    <t xml:space="preserve">growth, to be dynamic and create more jobs, must be powered by new driving forces. </t>
  </si>
  <si>
    <t>Review the annexxes to the implementation plan , revise these annexes with the relevant updates</t>
  </si>
  <si>
    <t>Add in annexes the new organizational styructure of ACMAD MESA</t>
  </si>
  <si>
    <t>We recognize that in the long run, innovation is a key driver of growth for both individual countries and the global economy as a whole</t>
  </si>
  <si>
    <t xml:space="preserve">contribute to creating new and better jobs, building a cleaner environment, increasing productivity, addressing global challenges, improving people's lives and building dynamic, cooperative and inclusive innovation ecosystems. </t>
  </si>
  <si>
    <t>G20 vision for global  leadership, partnership, openness, inclusiveness, creativity, synergy and flexibility</t>
  </si>
  <si>
    <r>
      <t xml:space="preserve">We commit to pursue pro-innovation strategies and policies, support </t>
    </r>
    <r>
      <rPr>
        <b/>
        <sz val="11"/>
        <color theme="1"/>
        <rFont val="Calibri"/>
        <family val="2"/>
        <scheme val="minor"/>
      </rPr>
      <t>investment in science, technology and innovation (STI)</t>
    </r>
    <r>
      <rPr>
        <sz val="11"/>
        <color theme="1"/>
        <rFont val="Calibri"/>
        <family val="2"/>
        <scheme val="minor"/>
      </rPr>
      <t xml:space="preserve">, and </t>
    </r>
    <r>
      <rPr>
        <b/>
        <sz val="11"/>
        <color theme="1"/>
        <rFont val="Calibri"/>
        <family val="2"/>
        <scheme val="minor"/>
      </rPr>
      <t>support skills training for STI</t>
    </r>
    <r>
      <rPr>
        <sz val="11"/>
        <color theme="1"/>
        <rFont val="Calibri"/>
        <family val="2"/>
        <scheme val="minor"/>
      </rPr>
      <t xml:space="preserve"> - including support for the</t>
    </r>
    <r>
      <rPr>
        <b/>
        <sz val="11"/>
        <color theme="1"/>
        <rFont val="Calibri"/>
        <family val="2"/>
        <scheme val="minor"/>
      </rPr>
      <t xml:space="preserve"> entry of more women into these field</t>
    </r>
    <r>
      <rPr>
        <sz val="11"/>
        <color theme="1"/>
        <rFont val="Calibri"/>
        <family val="2"/>
        <scheme val="minor"/>
      </rPr>
      <t xml:space="preserve">s - and </t>
    </r>
    <r>
      <rPr>
        <b/>
        <sz val="11"/>
        <color theme="1"/>
        <rFont val="Calibri"/>
        <family val="2"/>
        <scheme val="minor"/>
      </rPr>
      <t>mobility of STI human resources</t>
    </r>
  </si>
  <si>
    <t>we support appropriate efforts to promote open science and facilitate appropriate access to publicly funded research results on findable, accessible, interoperable and reusable (FAIR) principles</t>
  </si>
  <si>
    <t>we emphasize the importance of open trade and investment regimes to facilitate innovation through intellectual property rights (IPR) protection, and improving public communication in science and technology</t>
  </si>
  <si>
    <t>. We recognize that, in order to support environmentally sustainable growth globally, it is necessary to scale up green financing. The development of green finance faces a number of challenges, including, among others, difficulties in internalizing environmental externalities, maturity mismatch, lack of clarity in green definitions, information asymmetry and inadequate analytical capacity, but many of these challenges can be addressed by options developed in collaboration with the private sector. We welcome the G20 Green Finance Synthesis Report submitted by the Green Finance Study Group (GFSG) and the voluntary options developed by the GFSG to enhance the ability of the financial system to mobilize private capital for green investment. We believe efforts could be made to provide clear strategic policy signals and frameworks, promote voluntary principles for green finance, expand learning networks for capacity building, support the development of local green bond markets, promote international collaboration to facilitate cross-border investment in green bonds, encourage and facilitate knowledge sharing on environmental and financial risks, and improve the measurement of green finance activities and their impacts.</t>
  </si>
  <si>
    <t>We launch the G20 Initiative on Supporting Industrialization in Africa and LDCs to strengthen their inclusive growth and development potential through voluntary policy options including: promoting inclusive and sustainable structural transformation; supporting sustainable agriculture, agri-business and agro-industry development; deepening, broadening and updating the local knowledge and production base; promoting investment in sustainable and secure energy, including renewables and energy efficiency; exploring ways to develop cooperation on industrial production and vocational training and sustainable and resilient infrastructure and industries; supporting industrialization through trade in accordance with WTO rules; and leveraging domestic and external finance and supporting equitable access to finance - with a focus on women and youth; and promoting science, technology and innovation as critical means for industrialization.</t>
  </si>
  <si>
    <r>
      <t xml:space="preserve">We stress the importance of quality infrastructure investment, which aims to ensure economic efficiency in view of life-cycle cost, safety, </t>
    </r>
    <r>
      <rPr>
        <b/>
        <sz val="11"/>
        <color theme="1"/>
        <rFont val="Calibri"/>
        <family val="2"/>
        <scheme val="minor"/>
      </rPr>
      <t>resilience against natural disaster</t>
    </r>
    <r>
      <rPr>
        <sz val="11"/>
        <color theme="1"/>
        <rFont val="Calibri"/>
        <family val="2"/>
        <scheme val="minor"/>
      </rPr>
      <t xml:space="preserve">, job creation, capacity building, and transfer of expertise and know-how on mutually agreed terms and conditions, while addressing social and environmental impacts and aligning with economic and development strategies. </t>
    </r>
  </si>
  <si>
    <t>We reaffirm that the G20's founding spirit is to bring together the major economies on an equal footing to catalyze action. Once we agree, we will deliver.</t>
  </si>
  <si>
    <t>TICAD Nairobi declaration :  The continent is bestowed with rich natural resources and a fast growing population which is estimated to reach up to two billion in 2050. We especially acknowledge the growing middle class, which makes Africa a significant player in the global economy</t>
  </si>
  <si>
    <t>Formally establish the 2nd MESA Forum Organising Committee and agree on its modus operandi from the time of this meeting to the 2nd MESA Forum execution.
2. Endorse the bid results related to the venue, logistic firm for the 2nd MESA Forum and go to visit the venue.
3. Discuss on the proposed 2nd MESA Forum draft program to be endorsed as a draft.
4. Agree on the roles to be played by each partner with human resources identification and allocation. Focal point with whom to liaise with all operations in Dakar will be identified and nominated.
5. Strengthen links with Government institution and other partners</t>
  </si>
  <si>
    <t>Sept 16 2016</t>
  </si>
  <si>
    <t xml:space="preserve">prepare my timesheets and weekly reports, meeting with Diasso, Njau and Arlindo to share remaining CCA services ( Diasso draft brief for CCA service nO4, build CCA service n0 5 with extreme indices in his contract; Jau build sCCA service n06 with indices in his contract and arlindo with the new expert build CCA services number 6 and 7.  </t>
  </si>
  <si>
    <t>Nominations from UoN, UoD and ACMAD collected and submited for mesa training  UoN</t>
  </si>
  <si>
    <t xml:space="preserve">recruitment of saf to replace gilles , review applications submited and ranking </t>
  </si>
  <si>
    <t xml:space="preserve">Need to add national needs , time when the information is required, which format and to take what kind of decision  very very important, reanalyses, Analyses, climate chnage data need to be organized and used by ACMAD in this project, Governance as priority, </t>
  </si>
  <si>
    <t>CCDA VI and Knowledge Management workshop 16 to 20 Oct 2016</t>
  </si>
  <si>
    <r>
      <t xml:space="preserve">African DRR WG  and PSC sub saharan resilience programme from </t>
    </r>
    <r>
      <rPr>
        <b/>
        <sz val="11"/>
        <color theme="1"/>
        <rFont val="Calibri"/>
        <family val="2"/>
        <scheme val="minor"/>
      </rPr>
      <t>25-26 and 27 October 2016</t>
    </r>
  </si>
  <si>
    <t xml:space="preserve">MESA/ROM expert to evaluate ACMAd MESA from october 10 to 14 2016 - this mission should be prepared read the EU Internation cooperation and Development Directorate ROM handbook  </t>
  </si>
  <si>
    <t xml:space="preserve">Review and update the presentation of MESA policy dialogue in Kigali next week, introduction of the Mozambican STE CCA with CCA Service  Development plan, start preparation of his work plan </t>
  </si>
  <si>
    <r>
      <t xml:space="preserve">response to attend the last </t>
    </r>
    <r>
      <rPr>
        <b/>
        <sz val="11"/>
        <color theme="1"/>
        <rFont val="Calibri"/>
        <family val="2"/>
        <scheme val="minor"/>
      </rPr>
      <t>MESA forum preparatory meeting in Dakar Oct 25_26, 2016</t>
    </r>
  </si>
  <si>
    <t>19 to 23 Sept 2016</t>
  </si>
  <si>
    <t>attend swiocof - report to be written</t>
  </si>
  <si>
    <t>26 Sept to 30 Sept</t>
  </si>
  <si>
    <t xml:space="preserve">attend TEM 7 _ report to be written </t>
  </si>
  <si>
    <t>Holiday in Niger , meet with the STE CCA , he was introduced to MESA, ACMAD-MESA , SDP, CCA Product&amp;Service catalogue, reference documents including WMO Climatological practices guide,  UCAR/COMET modules on climate change</t>
  </si>
  <si>
    <t xml:space="preserve">finalize the work programme for CCA STE on training modules, </t>
  </si>
  <si>
    <t>discuss with Lazreg for STE on DSF production automatisation with R scripts from SWIOCOF</t>
  </si>
  <si>
    <t>Lazreg mentioned he is available for 1 month starting on December 12 2016</t>
  </si>
  <si>
    <t>WMO spain support for OJT can be used as cofinancing for MESA ( a letter to Nigeria expert, choose cote d'ivoire, Mali, Guinea…)</t>
  </si>
  <si>
    <r>
      <t xml:space="preserve">receive acceptance of Africa pavilion, email to massimo to make the event visible , Dear TL Massimo,
please find below the date and time of the side event at the Africa Pavilion at COP 22.
CICOS and  ICPAC have submitted passport details for participation. 
As you know collaboration with  Copernicus will be instrumental for the future.
EUMETSAT, ESA, ECMWF are key partners involved in Copernicus  who will provide access to EO data for Africa.  
</t>
    </r>
    <r>
      <rPr>
        <b/>
        <sz val="11"/>
        <color theme="1"/>
        <rFont val="Calibri"/>
        <family val="2"/>
        <scheme val="minor"/>
      </rPr>
      <t xml:space="preserve">A joint Africa-Europe framework for climate science and service ( built on MESA and COPERNICUS network of expertise) supporting the implementation of the Paris agreement in Africa is a major expected outcome.
</t>
    </r>
    <r>
      <rPr>
        <sz val="11"/>
        <color theme="1"/>
        <rFont val="Calibri"/>
        <family val="2"/>
        <scheme val="minor"/>
      </rPr>
      <t xml:space="preserve">
</t>
    </r>
  </si>
  <si>
    <t xml:space="preserve">We are pleased to inform you that your application to organize a side event at the Africa Pavilion at COP22 in Marrakech has been accepted by the joint committee of the African Union Commission, the Economic Commission for Africa, the NEPAD Planning and Coordinating Agency and the African Development Bank.
Your side event on:  Implementation of the Paris Agreement in Africa: MESA Services and future resilient Policies and Strategies in Africa
Scheduled for:          Thursday, 17 November 2016, from 16.00 – 17.30hrs, in Salle 1.
Please confirm your interest by email to host the Side Event as proposed, latest 6th October, 2016 (18:00 hrs GMT).  Further to this, kindly send an abstract not exceeding 500 words with the list of confirmed participants by 11th October, for incorporation into the Africa Pavilion Brochure.
 </t>
  </si>
  <si>
    <t>Request for acreeditation to COP 22 meeting with serges, manfred, dg secretariat</t>
  </si>
  <si>
    <t>05 october 2016</t>
  </si>
  <si>
    <t xml:space="preserve">finalize contract of Clifford STE CCA , </t>
  </si>
  <si>
    <t xml:space="preserve">exchange with DG to prepare arame mission and COP 22 operating plan </t>
  </si>
  <si>
    <t>Bonjour Équipe MESA,
 Maintenant que MESA a été retenu pour un side event, comment préparez-vous cet évènement? Il serait bon que dès maintenant, vous conceviez la note conceptuelle afin de voir ce qu'il convient d'apprêter en terme de documents, résultats de projections climatiques, prévisions climatiques, relations avec les bénéficiaires en tirant leçon des faiblesses et erreurs commises: SMHNs, Institutions régionales? Comment les travaux de MEASA ont-ils été considérés pour construire des politiques et stratégies? Montrer les politiques et stratégies basées sur les travaux de MESA, etc. Il est bon de terminer par une ouverture qui montre ce qui est possible de faire en mieux dans une phase ultérieure et peut-être comment? Avec quels acteurs, quels mécanismes et interfaces à mettre en place? etc. Merci</t>
  </si>
  <si>
    <t>letter from Niger SG/Ministry of agriculture for participation to world food day, recall letter received from AFD for Vigirisck</t>
  </si>
  <si>
    <t xml:space="preserve">Evaluation of applications for RAF and Policy dialogue officers </t>
  </si>
  <si>
    <t>07 to 10 0ctober 2016</t>
  </si>
  <si>
    <t xml:space="preserve">contact the 3 preselected candidates, t seek availability and salary levels expected. , </t>
  </si>
  <si>
    <t>Recontact Frederico for side event on insurance and climate services in Africa</t>
  </si>
  <si>
    <t>Request for extension of FACE project reviewed and updated , with submission to AGRHYMET</t>
  </si>
  <si>
    <t>Preparation for ROM meeting</t>
  </si>
  <si>
    <t xml:space="preserve">reception of acceptance letter for the post from Tossa and </t>
  </si>
  <si>
    <t xml:space="preserve">rencontre  climat change, l'agriculture et l'alimentation aussi , sous-comité pour approcher les institutions et voir les présentation, Les NU avaient prévues un tele débats  </t>
  </si>
  <si>
    <t xml:space="preserve">17 octobre de 11 h à 12h 30 au grand hotel de niamey , exposition à INRAN vers Bra Niger pour les acteurs du monde rural et les institutionels entre 8h et 10h </t>
  </si>
  <si>
    <t xml:space="preserve">select OJT with funding from AEMET as an OJT cofinanced by ACMAD/WMO/AEMET </t>
  </si>
  <si>
    <t>ACMAD_MESA cofinancing</t>
  </si>
  <si>
    <t xml:space="preserve">Un conférencier du monde rural qui va présenter l'utilisation des infos est ce que ça arrive, comment c'est utiliser, comment améliorer,  créer un réseau,  presentation acmad, tendances et projections climatiques , prévision continentales et PRESASS 2015 et 2016 , read ROM handbook to prepare rom meeting </t>
  </si>
  <si>
    <t xml:space="preserve">Drought in northern half of SWIO and late start of the seasonal rainfall, well above average in the bight of biafra,  above average precipitation in southern Africa, drought in parts of Eastern Africa </t>
  </si>
  <si>
    <t>ROM visit day 1 : make a list of people in the introduction session  monitoring relevance, efficiency, effectiveness, sustainability, value added</t>
  </si>
  <si>
    <t>rebriefing OND DNJ 2016/17  with kabenguela and gedeon, most likely analog 1998 and 1989 for OND and only 1998 for NDJ with strong La Nina not expected this year</t>
  </si>
  <si>
    <t>12 and 13 oct 2016</t>
  </si>
  <si>
    <t>finalize SWIOCOF/TEM 7 reports,  review with STE on CCA training  module 1 and two weekly reports and timesheets</t>
  </si>
  <si>
    <t>briefing on DSF bulletins , brief  for policy revised</t>
  </si>
  <si>
    <t xml:space="preserve">meet with GFCS officer in Niger M. Yahaya GFCS, Fond vert climat volet régional, programme régional pour mettre en œuvre des actions du plan national GFCS,  concept note réalisé et envoyé au fond vert. On espère que le fond vert va analyser positivement la concept et autoriser le full proposal. il faut que les pays donne la non objection ou le pays dit que le porteur a un projet qui contribue au developpement du pays, 5 millions de dollars par pay sur 3 ans,  il a eu une réunion de coordination des actions interagences à Niamey pour appuyer la mise en oeuvre du CNSC au Niger,  Prochaine réunion début novembre, Yahaya partage le compte rendu de la dernière réunion,   </t>
  </si>
  <si>
    <t>prepare and finalize the first hydrologcal drought product of ACMAD-MESA with historical timeseries of water levels height from Topex-Poseidon, Jason 1_2_3, sentinel 3A for satellite altimetery. This is an outcome of exchanges with COPERNICUS experts at TEM 7 in Mautritius 26_30 sept 2016</t>
  </si>
  <si>
    <t>Budget execution is the process of monitoring, adjusting, and reporting on the current year’s budget.</t>
  </si>
  <si>
    <t xml:space="preserve">draft communication plan for COP22 from hailu and Serges review </t>
  </si>
  <si>
    <t xml:space="preserve">Briefing on Jan6Sep 2016 state of climate technical noteand report </t>
  </si>
  <si>
    <r>
      <t xml:space="preserve">review communication activities for cop 22  ( 25 inscriptions et accreditation, </t>
    </r>
    <r>
      <rPr>
        <b/>
        <sz val="11"/>
        <color theme="1"/>
        <rFont val="Calibri"/>
        <family val="2"/>
        <scheme val="minor"/>
      </rPr>
      <t xml:space="preserve"> _ roll banners </t>
    </r>
    <r>
      <rPr>
        <sz val="11"/>
        <color theme="1"/>
        <rFont val="Calibri"/>
        <family val="2"/>
        <scheme val="minor"/>
      </rPr>
      <t>( one roll up banner on advisory of June 14, 2016 as reference  add continental JJAS 2016 outlook,  the measures on the advisory,     one rool up banner titled : major achievements with ACMDA-MESA Climate Services, with the diagramm of final beneficiaries of ACMAD-MESA,  P</t>
    </r>
    <r>
      <rPr>
        <b/>
        <sz val="11"/>
        <color theme="1"/>
        <rFont val="Calibri"/>
        <family val="2"/>
        <scheme val="minor"/>
      </rPr>
      <t>olicy directions given by PRN in his independence day speech( serges should tacke to key policy directions from the speech</t>
    </r>
    <r>
      <rPr>
        <sz val="11"/>
        <color theme="1"/>
        <rFont val="Calibri"/>
        <family val="2"/>
        <scheme val="minor"/>
      </rPr>
      <t xml:space="preserve">), </t>
    </r>
    <r>
      <rPr>
        <b/>
        <sz val="11"/>
        <color theme="1"/>
        <rFont val="Calibri"/>
        <family val="2"/>
        <scheme val="minor"/>
      </rPr>
      <t>second achievement is the warming in africa graph with 3°C per century warming rate which support the formulation of the first specific objective of the Paris Agreement asking to purse effort not to reach 1,5°C globally</t>
    </r>
    <r>
      <rPr>
        <sz val="11"/>
        <color theme="1"/>
        <rFont val="Calibri"/>
        <family val="2"/>
        <scheme val="minor"/>
      </rPr>
      <t xml:space="preserve">,  </t>
    </r>
    <r>
      <rPr>
        <b/>
        <sz val="11"/>
        <color theme="1"/>
        <rFont val="Calibri"/>
        <family val="2"/>
        <scheme val="minor"/>
      </rPr>
      <t xml:space="preserve">From COP 21 roll up banners bring to CP 22 the one on  ranked temperatures, </t>
    </r>
    <r>
      <rPr>
        <sz val="11"/>
        <color theme="1"/>
        <rFont val="Calibri"/>
        <family val="2"/>
        <scheme val="minor"/>
      </rPr>
      <t xml:space="preserve">   videos for cop 22 ( video of sheeps lossed due to flloods in Niger...),  referred to success story number 7, </t>
    </r>
  </si>
  <si>
    <t>le 14 octobre Serges promet le faire le 20  Octobre</t>
  </si>
  <si>
    <t>le 14 octobre Serges promet le faire le 21  Octobre</t>
  </si>
  <si>
    <t>oct 15 _17 2016</t>
  </si>
  <si>
    <t>prepare the word food day 2016  on 17 oct 2016 at grand hotel, preparatory meeting at primature, define ACMAD-MESA products for a presentation for the day</t>
  </si>
  <si>
    <t>result 6.3.4  participation to meetings, worshops and events</t>
  </si>
  <si>
    <t>review plots drought hydrological drought over lakes in southern Africa for COP 22</t>
  </si>
  <si>
    <t xml:space="preserve">prepa Journée mondiale de l'a Presenter CIC, RCC,  rôle exact ACMAD//AGRHYMET au PRESA, presenter LRF et 6 PRESAs </t>
  </si>
  <si>
    <t>Review the draft WMO El Nino La Nina update</t>
  </si>
  <si>
    <t>As of early October, both the sea surface temperature and the atmospheric indicators more uniformly reflect a weak La Niña condition. More than half of the climate models surveyed indicate that at least weak La Niña conditions will continueduring the fourth quarter of 2016, while some models predict a weakening of the current conditions to ENSO-neutral. A consensus forecast therefore favors, with probabilities in the 50-60% range, a continuation of at least weak La Niña conditions through the remainder of 2016 and into the first quarter of 2017</t>
  </si>
  <si>
    <t>oct 17 2016</t>
  </si>
  <si>
    <t>Review of output 1 for hassan web expert on status of current website</t>
  </si>
  <si>
    <t>table of 2016   significant event in Africa  and related map by musanganire, collect data based on OCHA reports</t>
  </si>
  <si>
    <t>Fact sheet by musanganire on 2015/15 southern Africa drought  monitoring with advanced satellite technology (sentinel 3 data) , serge do the additional articles for the news lete</t>
  </si>
  <si>
    <t>Review report from Hassan on output 1  of his contract on the assessment of the current site with proposed improvements</t>
  </si>
  <si>
    <r>
      <t xml:space="preserve">tasks of musanganire,  </t>
    </r>
    <r>
      <rPr>
        <b/>
        <sz val="11"/>
        <color theme="1"/>
        <rFont val="Calibri"/>
        <family val="2"/>
        <scheme val="minor"/>
      </rPr>
      <t>factsheet</t>
    </r>
    <r>
      <rPr>
        <sz val="11"/>
        <color theme="1"/>
        <rFont val="Calibri"/>
        <family val="2"/>
        <scheme val="minor"/>
      </rPr>
      <t xml:space="preserve"> on ACMAD advisory and NBA alert, </t>
    </r>
    <r>
      <rPr>
        <b/>
        <sz val="11"/>
        <color theme="1"/>
        <rFont val="Calibri"/>
        <family val="2"/>
        <scheme val="minor"/>
      </rPr>
      <t>extreme events</t>
    </r>
    <r>
      <rPr>
        <sz val="11"/>
        <color theme="1"/>
        <rFont val="Calibri"/>
        <family val="2"/>
        <scheme val="minor"/>
      </rPr>
      <t xml:space="preserve"> for jan Sept 2016 , </t>
    </r>
    <r>
      <rPr>
        <b/>
        <sz val="11"/>
        <color theme="1"/>
        <rFont val="Calibri"/>
        <family val="2"/>
        <scheme val="minor"/>
      </rPr>
      <t>fact sheet</t>
    </r>
    <r>
      <rPr>
        <sz val="11"/>
        <color theme="1"/>
        <rFont val="Calibri"/>
        <family val="2"/>
        <scheme val="minor"/>
      </rPr>
      <t xml:space="preserve"> on water level monitoring with sentinel 3 data , ACMAD-MESA hydrological monitoring  </t>
    </r>
  </si>
  <si>
    <t>titre: ACMAD-MESA contribuer à le formuler , ACMAD-MESA met en œuvre l'accord de paris</t>
  </si>
  <si>
    <t>Un deuxieme  article avec pour titre: previsions de la sécheresse en Afrique en 2015/16 et difficultés dans sa prise en compte par les politiques et décideurs ( use as reference fact sheet number 10 in April and update in June 2016)</t>
  </si>
  <si>
    <t>Request by cities in UNISDR Climet resilient Cities Initiative</t>
  </si>
  <si>
    <t>oct 18 2016</t>
  </si>
  <si>
    <t>by hazards (Heat wave, floods, drought, cyclones) ,  by service type ( knowledge management , ingeniering&amp;infrastructure) for sectors ( public facilities , operation and maintenance, Education and training, critical infrastructure)</t>
  </si>
  <si>
    <t>All studies indicate that the societies and countries that base their strategies on research and capacity building show rapid and balanced growth.</t>
  </si>
  <si>
    <t>read research papers from AMS</t>
  </si>
  <si>
    <t>review timesheet and weekly report of CCA STE clifford from cameroon  on work plan and module 1</t>
  </si>
  <si>
    <t xml:space="preserve">Rappel du bulletin presac 2016 </t>
  </si>
  <si>
    <t>prepare the meeting at eumetsat by reading the eumetsat strategy</t>
  </si>
  <si>
    <t>observation-modelisation-services d'information aux usagers</t>
  </si>
  <si>
    <t>review draft brief from njau 10 max precip</t>
  </si>
  <si>
    <t>Review July_Sept 2016 quarterly report 7 drafted by Manfred</t>
  </si>
  <si>
    <t>review and sign sept 2016 weekly reports and timesshets of Bachir ahmadou</t>
  </si>
  <si>
    <t>review and revise introduction and module 1 of User guide CCA from clifford darah</t>
  </si>
  <si>
    <t>review quarterly report 7 by Manfred Buch</t>
  </si>
  <si>
    <t>oct 19_ 20 2016</t>
  </si>
  <si>
    <t>review quarterly report continue with budget execution,stafe of staff</t>
  </si>
  <si>
    <t>review the concept note for the mesa forum preparatory meeting</t>
  </si>
  <si>
    <t>travel to dakar for uemoa regional integration committee meeting</t>
  </si>
  <si>
    <t>25 to 27 oct</t>
  </si>
  <si>
    <t xml:space="preserve">attend meeting of the regional integration committee in Dakar hotel de lys see report </t>
  </si>
  <si>
    <t xml:space="preserve">revision du programme d'activité 2017 du conseil régional d'intégration </t>
  </si>
  <si>
    <t xml:space="preserve">meet with Njau to fibnalize his deliverables, reports and timesheets for his contract </t>
  </si>
  <si>
    <t xml:space="preserve">meeet with Manfred, Serges, Musanganire on newsletter  3 aticles on way forward for paris agreement, severe drought in Africa, </t>
  </si>
  <si>
    <t xml:space="preserve">think of the second year interim report due end of November </t>
  </si>
  <si>
    <t>Manfred work on year 2  report ,  Manfred will leave on the 10 December till 10 January 2017</t>
  </si>
  <si>
    <t>Nov 01 2016</t>
  </si>
  <si>
    <t>detailed concept for side event on MESA at COP 22</t>
  </si>
  <si>
    <t>with Database and web officer joyce  review and update sources and means of verification in the logframe</t>
  </si>
  <si>
    <t>Nov 02 2016</t>
  </si>
  <si>
    <t xml:space="preserve">réunion sur GFCS au Niger </t>
  </si>
  <si>
    <t xml:space="preserve"> reunion sur le GFCS au Niger au PNUD,binta, UE del au Niger, Sedou traoré agrhymet, Daouda, Hibrahim Mahama FAO, Dio conseullei pnud, Mme Maimouna ONG assda Yaya expert GFCS/Niger</t>
  </si>
  <si>
    <t xml:space="preserve">Agenda présenté de 09heures à 11heures,  par Daouda, base légale du cadre GFCS au Niger,  il y a eu reunion en Aout au MINT, l'arrété est chez la conseillère légale, </t>
  </si>
  <si>
    <t xml:space="preserve">projet USAID sur la résilience au Sahel avec Burkina, Senegal , Niger  - production, prise de décision, coopération, 1 million sur 18 mois, Norvege et USAID, </t>
  </si>
  <si>
    <t xml:space="preserve">Lettres de non objection des autorités nationales désignés, concept note élaboré en dernière lecture à l'OMM, soumission prévue en Décembre au fond vert, Montant 50 Millions avec 5 millions pour le niger, </t>
  </si>
  <si>
    <t>Après décembre developpement du programme détaillé, le fond vert octroie des fond pour préparer le projet</t>
  </si>
  <si>
    <t>Programme régional portée par l'OMM fond vert climat pour 7 pays Burkina, Niger, Senegal, Mali, Chad, Cote ivoire, Cameroon :    le plan GFCS du Niger validé en 2015</t>
  </si>
  <si>
    <t xml:space="preserve">Besoin d'harmoniser avec le PAM et le PNUD Niger </t>
  </si>
  <si>
    <t>Nov 03 and 04 2016</t>
  </si>
  <si>
    <t xml:space="preserve">comment and recommend bid with king Fad dakar for mesa forum, </t>
  </si>
  <si>
    <t>contact of king fad for 25 people room for ACMAD-MESA steering commitee next April 2017</t>
  </si>
  <si>
    <t>Review the é nd MESA forum programme from Massimo</t>
  </si>
  <si>
    <t>Nov 06 and 07 2016</t>
  </si>
  <si>
    <t xml:space="preserve">attend Room 15 at 6 PM meet with AGN,  also every morning at 8 AM , iterview made with Climate forum  at UK Based NGO on climate finance and governance, met with Jill Chief weather presenter in Belgium national TV, </t>
  </si>
  <si>
    <t>Ms Olusha will introduce ACMAD-MES t</t>
  </si>
  <si>
    <t xml:space="preserve"> the group of negociators on 08 November </t>
  </si>
  <si>
    <t>Nov 08 and 09</t>
  </si>
  <si>
    <t xml:space="preserve">Attend Room 15 at 6 PM meet with AGN,  also every morning at 8 AM , iterview made with Climate forum  at UK Based NGO on climate finance and governance, met with Jill Chief weather presenter in attend WMO/UNFCCC earth day on CO2 emissions measurements, reception of WMO journalists team, interview with Morocan TV 2M. </t>
  </si>
  <si>
    <t>attend side event icpac, meetings on AGN, coordination meeting with olushola, meeting on management of the pavilion</t>
  </si>
  <si>
    <t xml:space="preserve">submit meningitis and malaria vigilance maps for side event on climate and health </t>
  </si>
  <si>
    <t>tthrougho NMHS of cote d'ivoire</t>
  </si>
  <si>
    <t>14 Nov   participate to AGN coordination meeting at 8 am</t>
  </si>
  <si>
    <t xml:space="preserve">agenda include  Report back from coordinators ( Turkey request to access GCF not yet accepted, ) and other matters </t>
  </si>
  <si>
    <r>
      <t xml:space="preserve">repoort on communication ( work continue with G77 on common positions, information papers on INDCs, adaptation made, report reflect 4 elements in adaptation communication, GEF conclusions did not reflect our positions, China want assistance not support, review convention and kyoto protocol, capacity building team found a common ground with other partners,  consult to include elements in the Marrakech call under preparation,  </t>
    </r>
    <r>
      <rPr>
        <b/>
        <sz val="11"/>
        <color theme="1"/>
        <rFont val="Calibri"/>
        <family val="2"/>
        <scheme val="minor"/>
      </rPr>
      <t xml:space="preserve">AGN needs (agriculture, technology transfert, capacities ) are well understood by GCF,   AMCEN meeting conclusions on CMA, COP 22 is a COP for ACtion, CMA serves paris agreement it is a decision making tool, negotiations to open CMA , 100 parties ratified Pagris agreement, many African countries have not ratified Paris agreement and can only be observers. CMA is suspended, Transparency regime has procedures for developing and other for developed countries, paris Agreement will have one procedure for all, Modalities of impacts and evolution need time, Technical implications are high, Africa politically makes proposals, finance gap and need to extend work on resources mobilization for GCF, addendum on rules of adaptation funds to refrect concerns of parties,  AGN GCF group proposed a review the functions of committee on finance and how it serves the Paris agreement,  Adapataition fund, standing committee report, GEF , report of adapatation fund board, Consultation og stocktaking work, apa contact group draft conclusions based on parties responses to questions, </t>
    </r>
  </si>
  <si>
    <t>Nov 14 to 18 2016</t>
  </si>
  <si>
    <t>Nov 21 2016</t>
  </si>
  <si>
    <t>Travel to PSC Brazzaville</t>
  </si>
  <si>
    <t xml:space="preserve">COP 22, side event with PAP as panelist, organize MESA side event, attend AGN coordination meetings 2 per day, position MESA Climate Services in the first strategic axis of African Adaptation Inintiative,  present Africa climate change to PAP,  agree with PAP to attend their next meeting. </t>
  </si>
  <si>
    <t>Nov 22 2016</t>
  </si>
  <si>
    <t>PSC brazzaville day 1</t>
  </si>
  <si>
    <t>Decision , title, status proposed status Remarks attributes of status of decisions and recommendation</t>
  </si>
  <si>
    <t xml:space="preserve">allocatuion des frais contingencies est en cours, </t>
  </si>
  <si>
    <t xml:space="preserve">PSC brazza revue des décisions et recommendation par eUMETSAT  , 4 decisions et 13 recommendations </t>
  </si>
  <si>
    <t>Regional presentations shouls address support to regional policies at RECs , use of contingencies to prepare sites, upgrade e-stations at NMHS in ECOXAS with contingencies</t>
  </si>
  <si>
    <t>review of recommendations and decisions implementation adopted</t>
  </si>
  <si>
    <t>Jolly presented the overall MESA report and plan for the remaining period</t>
  </si>
  <si>
    <r>
      <t xml:space="preserve">expected  results/outcomes, MESA has 11 separated contracts,  Grants contracts duration table , ACMAD will end on Sept 12, 2017 ,   </t>
    </r>
    <r>
      <rPr>
        <b/>
        <sz val="11"/>
        <color theme="1"/>
        <rFont val="Calibri"/>
        <family val="2"/>
        <scheme val="minor"/>
      </rPr>
      <t>ACMAD to explain low execution rates</t>
    </r>
    <r>
      <rPr>
        <sz val="11"/>
        <color theme="1"/>
        <rFont val="Calibri"/>
        <family val="2"/>
        <scheme val="minor"/>
      </rPr>
      <t xml:space="preserve">, </t>
    </r>
  </si>
  <si>
    <t>Extentions to ensure smooth transition from MESA to GMES</t>
  </si>
  <si>
    <t xml:space="preserve">Service contract 1 with Human Dynamics Team leader resign in December,  </t>
  </si>
  <si>
    <t>Service contract 2 Traiining end in Sept 2017, funds contingencies resources for training, they have problems with  training without infrastructure for practical work</t>
  </si>
  <si>
    <t>Supply contract Lot 1 to be extended till February 2017, allocated FA contingency to supply 17 e-stations at ECOWAS to IGAD, letters of exemption  for equipments delaying, Contractor site specification complex</t>
  </si>
  <si>
    <t>Supply contract 2 on information management , contractor problematic contractor, financial guarantee, second request for extension was not granted</t>
  </si>
  <si>
    <t>Service contrat 1 - technical assistance, service contract 2</t>
  </si>
  <si>
    <t xml:space="preserve">Status per result area </t>
  </si>
  <si>
    <t>R1 Shipment of 125 stations, 82 installed, ;   17 additional stations 59 stations are in customs, slab construction not completed in 28 sites</t>
  </si>
  <si>
    <t>sofware updated, data access agreement AUC and EUMETSAT, AUC and COPERVICUS , BDMS with SANSA, UoG with ExactEarth, MOI with CS,</t>
  </si>
  <si>
    <t xml:space="preserve">R2 , R3 ,  LOT 2 equipment being installed,  Engagement of ClimDev  ( strategy with AfDB  </t>
  </si>
  <si>
    <t xml:space="preserve">R4 AU approved a space policy and strategy adopted in Jan 2016,  40 experts and 100 decision makers </t>
  </si>
  <si>
    <t>R5  training materials available, MoU with Rics and universities,  A consultant recruited to propose a strategic for sustainability and exit</t>
  </si>
  <si>
    <t xml:space="preserve">RUMETSAT on result 1 , FAT, Help Desk activities, Host PUMA and MESA, Implement Sentinel 3, Visit of ACMAD/MESA , Ongoin PSC secretariat, advice on technical issues, JRC for administration, billetins, e-station and update, training </t>
  </si>
  <si>
    <t>ME&amp;Sustainability  ROM, Assessment of performance at national level, Exit and Sustanability strategy commenced</t>
  </si>
  <si>
    <t>Challenges   _ infrastructure supply with customs, Restructuring SADC ( remove RIC to CSC), Few services not fully operational, 6 out of 18 services not operational</t>
  </si>
  <si>
    <r>
      <t xml:space="preserve">Training affected </t>
    </r>
    <r>
      <rPr>
        <b/>
        <sz val="11"/>
        <color theme="1"/>
        <rFont val="Calibri"/>
        <family val="2"/>
        <scheme val="minor"/>
      </rPr>
      <t>by delay in e-station installation</t>
    </r>
    <r>
      <rPr>
        <sz val="11"/>
        <color theme="1"/>
        <rFont val="Calibri"/>
        <family val="2"/>
        <scheme val="minor"/>
      </rPr>
      <t xml:space="preserve">, </t>
    </r>
    <r>
      <rPr>
        <b/>
        <sz val="11"/>
        <color theme="1"/>
        <rFont val="Calibri"/>
        <family val="2"/>
        <scheme val="minor"/>
      </rPr>
      <t>need for data centre</t>
    </r>
    <r>
      <rPr>
        <sz val="11"/>
        <color theme="1"/>
        <rFont val="Calibri"/>
        <family val="2"/>
        <scheme val="minor"/>
      </rPr>
      <t xml:space="preserve">, link </t>
    </r>
    <r>
      <rPr>
        <b/>
        <sz val="11"/>
        <color theme="1"/>
        <rFont val="Calibri"/>
        <family val="2"/>
        <scheme val="minor"/>
      </rPr>
      <t>MESA results with AU space policy</t>
    </r>
    <r>
      <rPr>
        <sz val="11"/>
        <color theme="1"/>
        <rFont val="Calibri"/>
        <family val="2"/>
        <scheme val="minor"/>
      </rPr>
      <t>,  l</t>
    </r>
    <r>
      <rPr>
        <b/>
        <sz val="11"/>
        <color theme="1"/>
        <rFont val="Calibri"/>
        <family val="2"/>
        <scheme val="minor"/>
      </rPr>
      <t>ink MESA to global and continental frameworks</t>
    </r>
  </si>
  <si>
    <t>Extend Manfred Contract</t>
  </si>
  <si>
    <t xml:space="preserve">IOC, ECOWAS, AUC, CEMAC policies impacted by MESA services,  AUC/MESA is using WMO Training Centres in Africa ( Nairobi, Niamey) , </t>
  </si>
  <si>
    <r>
      <rPr>
        <b/>
        <sz val="11"/>
        <color theme="1"/>
        <rFont val="Calibri"/>
        <family val="2"/>
        <scheme val="minor"/>
      </rPr>
      <t>equipment maintenance - countries to organize in their budgets</t>
    </r>
    <r>
      <rPr>
        <sz val="11"/>
        <color theme="1"/>
        <rFont val="Calibri"/>
        <family val="2"/>
        <scheme val="minor"/>
      </rPr>
      <t xml:space="preserve">,  </t>
    </r>
    <r>
      <rPr>
        <b/>
        <sz val="11"/>
        <color theme="1"/>
        <rFont val="Calibri"/>
        <family val="2"/>
        <scheme val="minor"/>
      </rPr>
      <t>WMO Education and training with can cooperate with EuMETSA and JRC for training</t>
    </r>
  </si>
  <si>
    <r>
      <rPr>
        <b/>
        <u/>
        <sz val="11"/>
        <color theme="1"/>
        <rFont val="Calibri"/>
        <family val="2"/>
        <scheme val="minor"/>
      </rPr>
      <t>how to relate grant with peace and security in Africa</t>
    </r>
    <r>
      <rPr>
        <sz val="11"/>
        <color theme="1"/>
        <rFont val="Calibri"/>
        <family val="2"/>
        <scheme val="minor"/>
      </rPr>
      <t xml:space="preserve">,     </t>
    </r>
    <r>
      <rPr>
        <b/>
        <sz val="11"/>
        <color theme="1"/>
        <rFont val="Calibri"/>
        <family val="2"/>
        <scheme val="minor"/>
      </rPr>
      <t>40% of conflits in Africa are related to environmental resources</t>
    </r>
  </si>
  <si>
    <t>Recommend ideas from the seession: fomal engagement with WMO on training, how?  Sustainability in agenda 2063 input to MESA sustainability,  custum clearance, budgeting maintenace at national level,  status of trancfer from BDMS to CSC, replace TAT leader and meging national networks</t>
  </si>
  <si>
    <t>Financial status by Pierres Gennes:   Recomendation of pCS#5, status of FA, Assistance to RICs, PEI1 and 2, Conclusions</t>
  </si>
  <si>
    <t xml:space="preserve">extension of FA done to Jan 2018, Extension of GRANTS, Proposal for use of contingencies,  level of expenditure in Grants,  </t>
  </si>
  <si>
    <t xml:space="preserve">Pierre organize administrative missions, workshop for grant beneficiaries and a help desk on finance, Internal management manual </t>
  </si>
  <si>
    <t xml:space="preserve"> GMES to continue the Continental environmental bulletin after MESA</t>
  </si>
  <si>
    <t>Video cong 5 installed, 9 still to be installed,  prototype GEOportal available, particpate to GEEOSS African showcase , issue is ressources for hosting and manage the portal, and link to AfriGEOOSS</t>
  </si>
  <si>
    <t>R4 ( policy briefs at ACMAD, ICPAC and Continental bulletins, policy dialogue, seconf MESA forum, Environmental policy  critical issues: make networks and continue with GMES, 2nd policy dialogue</t>
  </si>
  <si>
    <t xml:space="preserve">95 trainers trained critical issues:  sustain learning management system at continental level after MESA, hosting,  </t>
  </si>
  <si>
    <r>
      <rPr>
        <b/>
        <sz val="11"/>
        <color theme="1"/>
        <rFont val="Calibri"/>
        <family val="2"/>
        <scheme val="minor"/>
      </rPr>
      <t>Involvement of Universities for sustainability of capacity building</t>
    </r>
    <r>
      <rPr>
        <sz val="11"/>
        <color theme="1"/>
        <rFont val="Calibri"/>
        <family val="2"/>
        <scheme val="minor"/>
      </rPr>
      <t xml:space="preserve">,  information to national fishery services who decide to send, How much you collaborate with RCOFs for dissemination </t>
    </r>
  </si>
  <si>
    <t>Move information at the last mile</t>
  </si>
  <si>
    <r>
      <t xml:space="preserve">put emphasis on results in the presentation, sensitive nature of institutions, </t>
    </r>
    <r>
      <rPr>
        <b/>
        <sz val="11"/>
        <color theme="1"/>
        <rFont val="Calibri"/>
        <family val="2"/>
        <scheme val="minor"/>
      </rPr>
      <t>communication strategy based on best practices,</t>
    </r>
    <r>
      <rPr>
        <sz val="11"/>
        <color theme="1"/>
        <rFont val="Calibri"/>
        <family val="2"/>
        <scheme val="minor"/>
      </rPr>
      <t xml:space="preserve"> </t>
    </r>
  </si>
  <si>
    <t>status presentation by RICs/CIC</t>
  </si>
  <si>
    <t>nov 23 2016</t>
  </si>
  <si>
    <r>
      <t>Minister of hydraulics opened the session with Green fund for water management in the region, adoption of agenda with modifications due to unavalibility of incoming chair, Role of RECs in GMES added to agenda,  recomendation of past PSC reviewed, unmet recommendation highlithed,  replacement of MESA team leader,  contract for lot 1 and lot 2, customs,  status of services made and need to work with mandated institutions to provide support to decision/policy making, Agrhymet was absent, implementation of national networks, expenditure rate low and discussions and assurance of RICs /CIC,  A</t>
    </r>
    <r>
      <rPr>
        <b/>
        <sz val="11"/>
        <color theme="1"/>
        <rFont val="Calibri"/>
        <family val="2"/>
        <scheme val="minor"/>
      </rPr>
      <t xml:space="preserve">CMD&amp;MOI sexpenditure rate low,   </t>
    </r>
    <r>
      <rPr>
        <sz val="11"/>
        <color theme="1"/>
        <rFont val="Calibri"/>
        <family val="2"/>
        <scheme val="minor"/>
      </rPr>
      <t xml:space="preserve">grant transfer between BDMS and SADC/CSC discussed,  </t>
    </r>
  </si>
  <si>
    <t>recap of PSC meeting day 1 No 22 2016</t>
  </si>
  <si>
    <t xml:space="preserve">election of PSC Chair Person </t>
  </si>
  <si>
    <t xml:space="preserve">Rotation principle of PSC Chair , CEMAC chiar assisted by IGAD,  Ojo invite the chair to the high table, Ojo thanked AUC for chairing yesterday. </t>
  </si>
  <si>
    <t>Status of training activities in MESA</t>
  </si>
  <si>
    <r>
      <t xml:space="preserve">Training needs assessment and analysis, training plan for 3 years and requirements for implementation, Training cources materials and lectures , training support to THEMA in RICs, Development and implementation of Learning Management System. Implementation details onsite, online distance , Training of trainers,  issue of prerequisites for training,  open source software courses, Remote sensing, EUNETCAST, Earth Observations,  system admin and Applications,  </t>
    </r>
    <r>
      <rPr>
        <b/>
        <sz val="11"/>
        <color theme="1"/>
        <rFont val="Calibri"/>
        <family val="2"/>
        <scheme val="minor"/>
      </rPr>
      <t xml:space="preserve">A policy dialogue as capacity building for policy makers,  Training materials developed are shared including curriculum.  Able to develop a functional LMS it is available at AGRHYMET. there will be training materials available for GMES&amp;Africa,  Collaboration with JRC, EUMETSAT on training?  Lack of trainees, Criteria for ToT  focused on experts from WMO training Centres ( they have basic skills...), many training are performed by trainers at IMTR and EAMAC., selection with only CVs is limited  </t>
    </r>
  </si>
  <si>
    <t>Lot 2 on information management status ( video conf and geoportal  and Lot 1</t>
  </si>
  <si>
    <t>178 stations in 49 countries,  49 stations installed and accepted, national coordination to address customs, need a PSC recommendation to address customs</t>
  </si>
  <si>
    <t>hand over of LMS and Continetal Geoportal to address, sustainability,   AUC should extablish a Data Centre</t>
  </si>
  <si>
    <t>ROM and Evakuation of MESA oerformance at naional level</t>
  </si>
  <si>
    <t xml:space="preserve">ROM putput is drafted, PSC 5 discussed the selection of 6 countries but consultants visite 10 countries, preliminary report in Sept 2016, validation workshop done and we have a final report,  Relevance, efficiency, sustainability, impact, s provides little inputs, Effectiveness, horizontal issues ( gender, environment...), low technical capacitie hamper efficiency, many stakeholder, </t>
  </si>
  <si>
    <r>
      <t>Main issues of thh ROM, findings , conclusions&amp;recomendations,  to give brief srion, ventnopshop of a ginen EU implemented intervention,   only relevance is good, capacity to maintain stations, overall planning, coherence of logframes, lack of robust indicators, delays in contracts and payments, financial sustainability,</t>
    </r>
    <r>
      <rPr>
        <b/>
        <sz val="11"/>
        <color theme="1"/>
        <rFont val="Calibri"/>
        <family val="2"/>
        <scheme val="minor"/>
      </rPr>
      <t xml:space="preserve"> end of TAT staff contracts , Excelent training at RICs,   ROM recommended: assess station needs, synergies, TA staff contract, assess viability of stations, GMES to focus more on national,  </t>
    </r>
    <r>
      <rPr>
        <b/>
        <u/>
        <sz val="11"/>
        <color theme="1"/>
        <rFont val="Calibri"/>
        <family val="2"/>
        <scheme val="minor"/>
      </rPr>
      <t>PSC suggest to review ROM findings at CSC</t>
    </r>
    <r>
      <rPr>
        <b/>
        <sz val="11"/>
        <color theme="1"/>
        <rFont val="Calibri"/>
        <family val="2"/>
        <scheme val="minor"/>
      </rPr>
      <t xml:space="preserve"> , sharing data within the countries have been weak, open exchanges with NMHSs, countries can develop programmes with UED at national level to strengthen dat sharing , knowledge management, RICs to help countries formlate and implement programmes, how MESA services should be sold? what communication strategy? </t>
    </r>
  </si>
  <si>
    <t>Report on the preparation of 2nd MESA forum</t>
  </si>
  <si>
    <r>
      <t xml:space="preserve">Milestones from the first preparatory meeting for 2nd MESA forum,  </t>
    </r>
    <r>
      <rPr>
        <b/>
        <sz val="11"/>
        <color theme="1"/>
        <rFont val="Calibri"/>
        <family val="2"/>
        <scheme val="minor"/>
      </rPr>
      <t>The 2nd preparatory meeting for the forum 7 to 09 March 2016</t>
    </r>
  </si>
  <si>
    <t>Harnessing demographic divident by investing on youth,  how MESA contributes to African and global agendas SDGs, Sendai, Paris agreement, renewable energy and adaptation initiative</t>
  </si>
  <si>
    <t xml:space="preserve">ACMAD&amp;MESA and UNECA Collaboration on climdev with CCDA </t>
  </si>
  <si>
    <t>Monitoring of overall implementation</t>
  </si>
  <si>
    <t>Access to data  MESA master schedule 2016-17 , peer review 2 on sustainability and impact, TEM, complete services operations,  R3 with continental environmental bulleting April 2017, ccoperation with European institutions,   Result 4 policy dialogue day , MESA forum 2, participation to fora,   Result 5 policy dialogue workshop 2, continatental trainings, capacity buiding strategy</t>
  </si>
  <si>
    <t xml:space="preserve">Risk analysis  non ready sites for stations, political instability , not all services operational </t>
  </si>
  <si>
    <t xml:space="preserve">return Boarding passes Dakar-Abdjan-Niamey  submitted to Pierre in Brazzaville on Nov 23 afternoon </t>
  </si>
  <si>
    <t xml:space="preserve">GFCS Africa status of formulation </t>
  </si>
  <si>
    <r>
      <t xml:space="preserve">Intra ACP EDF 11 programme for GFCS-Africa, a formulation  objectives , expected results, budget, a ToR agreed and finalized , DGDEVCO will launch a consultant through framework contract . A meeting in Brussels with the consultant responsible for formulation , inform consultant on activities and implementation details,  schedule is for formaluation study report, </t>
    </r>
    <r>
      <rPr>
        <b/>
        <sz val="11"/>
        <color theme="1"/>
        <rFont val="Calibri"/>
        <family val="2"/>
        <scheme val="minor"/>
      </rPr>
      <t xml:space="preserve">leading to a financing agreement in 2017 and project start in 2018,  MESA climate services and MESA organization and ownership approach can help GFCS-ACP, </t>
    </r>
    <r>
      <rPr>
        <sz val="11"/>
        <color theme="1"/>
        <rFont val="Calibri"/>
        <family val="2"/>
        <scheme val="minor"/>
      </rPr>
      <t xml:space="preserve"> Background doc on past GFCS task force meeting, show results of the ACMAD-MESA climate services for policy makers in Brussels,  meeting to agree on TOrs of the consultant's for formulation of the programme, </t>
    </r>
  </si>
  <si>
    <t>Date and place of next PSC</t>
  </si>
  <si>
    <t>IGAD will tell</t>
  </si>
  <si>
    <t>Nov 24 2016</t>
  </si>
  <si>
    <t>decision and recommendations of PSC presented</t>
  </si>
  <si>
    <t>Introduction of teh GMES&amp;Africa coordinator -- Tidjane Wattarra</t>
  </si>
  <si>
    <t>30 million euros , access to copernicus data , contract with african union to be signed, 2 services and 23 Applications</t>
  </si>
  <si>
    <t>nov 25 2016</t>
  </si>
  <si>
    <t>gmes africa launchibg ceremony</t>
  </si>
  <si>
    <t>statr installation of video confrence and geoportal eqipment</t>
  </si>
  <si>
    <t>I write in respect of the need to verify successful installation of the infrastructure which Q&amp;T, the contractor, is installing in our respective locations. Ideally, both the AUC and the EUD were to visit the institutions and inspect installation before signing the acceptance certificates. However, this would not be possible due to various reasons including resources. Both the AUC and the EUD, hence, rely on the judgment of the beneficiary institutions. In this regard, we would like to request for the following from you:
1.      a small file/document containing pictures of the delivered equipment; and
2.      a statement from the beneficiary institution stating that the equipment has been delivered and that it is operational. Where otherwise, please state also.</t>
  </si>
  <si>
    <t>Dear Andre,
Please find attached the draft letter of agreement for your review. Please send your inputs by Wednesday 30 November or earlier if possible.
We would also like to ask you to please provide the budget breakdown for activity A.3 and I. to indicate how the money will be utilized. In the meantime, we are also continuing the discussions with NOAA to see how they can support.
Many thanks,</t>
  </si>
  <si>
    <t>Comments by USAID:
Hi Veronica and Filipe,
I quickly reviewed the project document.  I have only a few suggestions on the activities, mainly on sustainability of the project:
1. NCOF: Please factor in the sustainability of NCOF in the implementation.  There should not be any additional cost but local staff time in organizing and conducting NCOF so they can be sustained after the the project ends
2. Databases and relevant software:  Please use to the extend possibly open source software.  It is very difficult to maintain software that requires annual licence fees, especially after the project ends.  Please search for alternatives to software that requires high cost of recurring funding.
3. IT Support: Please ensure that there are dedicated staff trained to support IT rather than relying on external support which usually requires additional funding.</t>
  </si>
  <si>
    <t>Dear Manfred,
With reference to the exchange of emails between ARC Agency and ACMAD on the Revised Letter of Intent, please find in attachment:
i.                     a letter from the Legal Counsel of the ARC Agency regarding the revised Letter of Intent; and
ii.                    the Revised Letter of Intent.
We are looking forward to hearing back from you.
Thank you and best regards,
Joelle</t>
  </si>
  <si>
    <t>Usaid project    Nov 28 2016</t>
  </si>
  <si>
    <t>Dear André, dear Manfred,I hope this message finds you well. I was informed by my colleagues who were at the COP that the meetings and side events went very well, and I’m also very happy about the fact that we finally signed the letter of engagement between ARC and ACMAD – I hope that, building on that, we will soon finalise the joint workplans and can then sign the MoU. I am actually going to discuss this with Ekhosuehi this week, I will keep you in the loop on the discussions.
I am also writing to you to invite an ACMAD representative to our upcoming Africa RiskView validation workshop in Niamey, next Tuesday, 29 November 2016. The workshop will kick-start the review of the Africa RiskView customisation for Niger, based on the results of the 2016 agricultural season in the country. Specifically, it aims at:
·         Reviewing and validating the choice of the satellite rainfall dataset (ARC2), based on the rainfall station data from the ground;
·         Reviewing and validating the WRSI parameters selected by the country based on information on planting dates and agricultural production/projections for the 2016 season;
·         Review Africa RiskView’s population affected estimates for 2016 and compare them to the (preliminary) results of the vulnerability assessments conducted on the ground; and
·         Agree on the way forward for the validation and review of the customisation of Africa RiskView for Niger, in view of the 2017/18 ARC Risk Pool.
In the context of the collaboration between our two organisations, I would thus like to invite one of your experts (ideally someone who has a good knowledge about the progression of the 2016 season in Niger) to this workshop. We would appreciate it if you could kindly confirm ACMAD’s participation before the end of the week. I am attaching the draft agenda of the meeting for your information.
I would also like to use the opportunity of my visit to Niamey to further discuss the status of the collaboration between ACMAD and ARC; would 1 December in the morning suit you?
Please do not hesitate to contact me in case you have any questions.
Looking forward to seeing you soon!</t>
  </si>
  <si>
    <t>Dear all,
Following discussion during last MESA PSC (last week) with André and JRC, related to development of a “dedicated station for climate service provision” and the Recommendation #19 of the last User Forum, (some initial work is on-going in MESA on this, based on the current e-station),  it might be good to dedicate some time during ACMAD visit on this. 
ACMAD would prepare a presentation explaining how they currently combine the various source of data/information  and the suite of SW they currently use to generate Climate Services (e.g. under MESA). JRC would be ready to come to Darmstadt for this to present the work they have initiated within MESA.
Suggested agenda:
-          14 December (PM): welcome, presentation of ACMAD Climate service, presentation of CM-SAF,  discussion on “use/feedback”
-          15 December:
o   AM – data needs, product/applications, dissemination/access
o   PM – dedicated discussion on “station for climate service provision”
-          16 December: visit to DWD
 Let me know if this is ok.</t>
  </si>
  <si>
    <t>Jeudi à 10h  rendez vous au PNUD pour les per diems GFCS/CSIS</t>
  </si>
  <si>
    <t>Dear participants,
Please find below the link to access documents for the Developers Meeting on the GFCS-Relevant Climate Data, Products, and Tools, which will be held from 6 to 8 December 2016 in Geneva.​ ​
The registration will start on 6 December at 8.45 in room C1. Plea​s​
e carefully check the agenda.</t>
  </si>
  <si>
    <t>Nov 29 2016</t>
  </si>
  <si>
    <t>review of training modules  3 modules on data, processing, interpretation, technical note, assessment report and brief</t>
  </si>
  <si>
    <t>Review and comment USAID project LoA, Project document with budget breakdown ,  request for templates for progress reports and interim expenditure statement, final report and financial statement</t>
  </si>
  <si>
    <t>NOV 30 2016</t>
  </si>
  <si>
    <t>review timesheets for Joyce ,  she puts the trDE training outline,  mention collaboration with ben mattus , we stop at week 106</t>
  </si>
  <si>
    <t>fact sheet for cop 22 review with musanganire, her timesheets reviewed, newsletter 5, fact sheet 5, sucess story 11 fact sheet 16, reviewing and editing sucess stories, newletter, fact sheet</t>
  </si>
  <si>
    <t>meet with Clifford and Arlindo on a draft paper article</t>
  </si>
  <si>
    <t>01 Dec 2016</t>
  </si>
  <si>
    <t xml:space="preserve">timesheet and report Joyce review from Aug to Nov 2016, she downloaded and installed climsoft version 4 there is a user and administration manual </t>
  </si>
  <si>
    <t>Dec 02 2016</t>
  </si>
  <si>
    <t>send the advert to senegal candidates</t>
  </si>
  <si>
    <t xml:space="preserve">review </t>
  </si>
  <si>
    <t>Finalize my reports&amp;tiemsheets from Aug to Novem 2016</t>
  </si>
  <si>
    <t>tomorrow fill the recruitment tables for policy liaison officer</t>
  </si>
  <si>
    <r>
      <t xml:space="preserve">brief with hubert  for OND, NDJ 2016/17, he should add a slide on past month and past 3 months and the trend for OND 1981 2010  explaining the choice of station , add lat long on all stations , reorganize the mutare slide, add in the slide that enso is used for analog, TNA/NAT above average will persit, equatorial Gulf of Guine above average and will persist, TSA above average will persit, ENSO weak la  nina  will evolve towards enso neutral,  Eastern Indian ocean above average will persist, Western indian ocean neutral will evolve to above average,  revise Maradi, Mondou rain profile, well above average precipitation in Douala , ouada,, bentiu south soudan, Gambela,  </t>
    </r>
    <r>
      <rPr>
        <b/>
        <sz val="11"/>
        <color theme="1"/>
        <rFont val="Calibri"/>
        <family val="2"/>
        <scheme val="minor"/>
      </rPr>
      <t>analog years 1978, 1981, 1992, 1989 (past few months were La Nian when past few monthe in 2016 were strong El Nino), 1998 ( but developed to moderate and strong Lanina when 2016 evoves towards weak La Nina)</t>
    </r>
  </si>
  <si>
    <t>sign service request for wire for QT video conf and geoportal installations, insurance vehicles,  prepare GFCS/CSIS/ICT meeting and Eumetsat meeting</t>
  </si>
  <si>
    <t>Abstract drafted for COP 22 side event on MESA 1 other programme and implementation of the paris agreement</t>
  </si>
  <si>
    <t>review of DSF bulletin OND, NDJ 2016</t>
  </si>
  <si>
    <t>Dec 05 2016</t>
  </si>
  <si>
    <t>en route or travel to Gebeva for the GCFS/CSIS developers meeting on CST from 06 to 08 Dec 2016</t>
  </si>
  <si>
    <t xml:space="preserve">objective of the meeting is to advance the development of the Climate Services Toolkit (CST) among other goals.
The meeting will review the GFCS-relevant data and products currently available from WMO global and regional centres, and from the Essential Climate Variables (ECV) inventory. </t>
  </si>
  <si>
    <t>The main output of the meeting will be an action plan to seek contributions and commitments to populate a suitably consolidated CSIS data and products portal, and to build a prototype CST, which is conceived as a suite of guidance, data, software tools, training resources, and examples for enabling climate services at global, regional, and national levels.</t>
  </si>
  <si>
    <t xml:space="preserve">Djibo to print two copies of Clifford's training manual </t>
  </si>
  <si>
    <t>Dec 19 2016</t>
  </si>
  <si>
    <t>administration and finance meeting</t>
  </si>
  <si>
    <t xml:space="preserve">letters SADC and AUC  sent,  USB internet keys, Nafissa lost her, the action is for her to write a lost item declaration, certify by police  and ACMAD_MESA submit to  Orange with request for orange to suspend the key number 92199797,  andr and gedeon bring their uSB key tomorrow for authentication,  voir avec orange pour couper les connections pour clé non utilisées,  mettre les paiement de facture electricité et telephone, internet  bordereau de paiement electricite  mois de nov 2016 à faire par Lambert,  Faire la convocation du comité de recrutement pour vendredi 23 Decembre 2°1- à 16h30 poste CCA,  Dossier marché de la station MESA à Dakar, Lambert doit suivre , la publication, recupérer les offres convoquer le comité , suivre la sélection, préparer le contrat faire signer et suivre l'exécution, </t>
  </si>
  <si>
    <t>Dec 20 2016</t>
  </si>
  <si>
    <t>bank reconciliation for november 2016, budget execution year 2 finanilization for year 2 report, year 2 report submitted by email. Tomorow DG will sign relevant part</t>
  </si>
  <si>
    <t>i should send to lambert and manfred evidence of Univ of Nairobi installation of mesa station</t>
  </si>
  <si>
    <t xml:space="preserve">meeting with Serges and musanganire to prepare the communication plan for CSC-2 and last MESA forum </t>
  </si>
  <si>
    <t>important briefing on Jan 10, 2017 isub-seasonal and seasonal monitoring and forecasts</t>
  </si>
  <si>
    <t>Dec 21 2016</t>
  </si>
  <si>
    <t xml:space="preserve">work plan and timelines for Justin Mba ( data rescue and climate monitoring, mentor Bachir hamadou) and the Nigerian trainee (climate monitoring, mentor gedeon and hubert), </t>
  </si>
  <si>
    <t>Finalize year 2 report and submit to AUC ( Director DREA , Massimo, congo peer, Jolly, Olushola with copy to EUD ( fox))</t>
  </si>
  <si>
    <t>Prepare fact sheet on ACMAD-MESA and climate outlook forums in Africa ( As CIC provide contienetal seasonal climate forecasts, organize RCOFs in north, west, Central and Indian ocean,  provides continental climate information to Eastern and southern Africa Climate Outlook forums)</t>
  </si>
  <si>
    <t>prepare success story on floods 2016/17  over southern Africa</t>
  </si>
  <si>
    <t>De 22 2016</t>
  </si>
  <si>
    <t>urgent: my reports for PSC MESA, COP 22, weekly reports and timesheets ,  invitation for recruitment committee meeting , statement on budget execution MESA year 1 and 2</t>
  </si>
  <si>
    <t xml:space="preserve">work programme for 2 ( Cameroon, Nigeria) on the job training co-finance MESA from spain </t>
  </si>
  <si>
    <t>Bachir to see ali for a copy of microfiches invotory tables and scanned images urgent, a synthesis of experts from oJT through iedro funds, UNDP fund and each fund achievements on inventoried boxes, microfiches , images and scanned images as well as digitized if done</t>
  </si>
  <si>
    <t>Dec 23 2016</t>
  </si>
  <si>
    <t>prepare my timesheets Oct-Dec 2016 and Jan-march 2017 work plan and tentative timeline</t>
  </si>
  <si>
    <t>Prepare communication plan for Jan-March 2017</t>
  </si>
  <si>
    <t>urgent to fill mesa forum participants</t>
  </si>
  <si>
    <r>
      <t xml:space="preserve">write the letter to SADC following PSC MESA, memo for Arlindo's contract urgent, rapport de Issa Lélé, revoir le dossier des paiements orange soumis par Lambert ce 01 Dec 2016, letter to extend Manfred's contract, very urgent the invitations to steering committee meeting on March 06 2017 in Dakar.  collect manuals prepared by clifford, </t>
    </r>
    <r>
      <rPr>
        <b/>
        <u/>
        <sz val="11"/>
        <color theme="1"/>
        <rFont val="Calibri"/>
        <family val="2"/>
        <scheme val="minor"/>
      </rPr>
      <t>review justification of expenses from Agrhymet 2000f cfa lend to Issa, 7000 lend to Justin Mbah</t>
    </r>
  </si>
  <si>
    <t>review year 2 report submited by Manfred on November 02 2016</t>
  </si>
  <si>
    <t>Dec 12 to 16</t>
  </si>
  <si>
    <t>meeting at eumetsat and dwd see mission report</t>
  </si>
  <si>
    <t>Dec 26 2016</t>
  </si>
  <si>
    <t>review and signature of timesheets from Bachir, Gedeon,  finalize budget execution year 1 and 2 and year 3 budget</t>
  </si>
  <si>
    <t xml:space="preserve">status of recruitments , Status of procurements and related contract with Antena in Dakar , lambert to as an additional 2 offers to Badiane, </t>
  </si>
  <si>
    <r>
      <t xml:space="preserve">meet with djibo and Lambert  cumulative budget execution year  and 2 finalized, guidance given and request to Lambert for draft budget year 3,  agree that Lambert send me the table of members of CSC with voting rights and non voting rigths , i prepare invitation letters, recall CSC-2, MESA forum, CONTR-02 events are planned for Q1 2017, </t>
    </r>
    <r>
      <rPr>
        <b/>
        <sz val="11"/>
        <color theme="1"/>
        <rFont val="Calibri"/>
        <family val="2"/>
        <scheme val="minor"/>
      </rPr>
      <t xml:space="preserve">Lambert send me the Q1 budget 2017 and </t>
    </r>
    <r>
      <rPr>
        <b/>
        <u/>
        <sz val="11"/>
        <color theme="1"/>
        <rFont val="Calibri"/>
        <family val="2"/>
        <scheme val="minor"/>
      </rPr>
      <t>i prepare activity schedule and timeline for Q1 2017</t>
    </r>
    <r>
      <rPr>
        <b/>
        <sz val="11"/>
        <color theme="1"/>
        <rFont val="Calibri"/>
        <family val="2"/>
        <scheme val="minor"/>
      </rPr>
      <t xml:space="preserve">, Lambert provide staff table,  status of recruitment table,  Alphonsine (19 Jan), Bachir(7 jan) and Hubert (Feb 03), </t>
    </r>
    <r>
      <rPr>
        <b/>
        <u/>
        <sz val="11"/>
        <color theme="1"/>
        <rFont val="Calibri"/>
        <family val="2"/>
        <scheme val="minor"/>
      </rPr>
      <t>i prepare memos for renewal of vacancy notices, lambert produce the status of details expediture justifications</t>
    </r>
  </si>
  <si>
    <t>follow up with aide mémoire on EUMETSAT coollaboration Joachim submitted the aide mémoire with input from my report</t>
  </si>
  <si>
    <t>comments</t>
  </si>
  <si>
    <t>Event/Mission Title</t>
  </si>
  <si>
    <t>Objective</t>
  </si>
  <si>
    <t>4th Meeting of GFCS_ACP Task team</t>
  </si>
  <si>
    <t>Dates/location</t>
  </si>
  <si>
    <t>January 17-19, 2017 // Brussells-Belgium</t>
  </si>
  <si>
    <t>Comment on formulation study's  inception report and share additional information on regional aspects of GFCS implementation</t>
  </si>
  <si>
    <t xml:space="preserve">2nd MESA forum </t>
  </si>
  <si>
    <t xml:space="preserve">actions required </t>
  </si>
  <si>
    <t>Prepare travel authorization  for ACMAD/DG and ACMAD/MESA team ( TA, PM, Communication team (Serges, musanganire) by ACMAD Secretariat, prepare list of invited stakeholders of ACMAD-MESA (  Univ of Dakar ( Gaye or Badiane), Univ of Nairobi ( Prof Muthama),  Pan african parliament ( president), AGN (chair),  Aftican Dev Bank( Justus), UNISDR regional Office for Africa (XXX), ACMAD Board Chair</t>
  </si>
  <si>
    <t>ACMAD-MESA CSC-2</t>
  </si>
  <si>
    <t xml:space="preserve">March 06, 2016// Dakar -Senegal </t>
  </si>
  <si>
    <t>2nd MESA forum second preparatory meeting</t>
  </si>
  <si>
    <t>Finalize the MESA forum programme and related logistics</t>
  </si>
  <si>
    <t>Prepare  travel authorization by  ACMAD-MESA  admin and finance with support of ACMAD Secretariat</t>
  </si>
  <si>
    <t>ACMAD-MESACONTR -2</t>
  </si>
  <si>
    <t>Strengthen technical capacity of ACMAD-MESA target users on climate services</t>
  </si>
  <si>
    <t>prepare by ACMAD MESA admin and finance with support of ACMAd secretariat</t>
  </si>
  <si>
    <t xml:space="preserve">Priorities of AUC, RECS, AMCOMET strategy </t>
  </si>
  <si>
    <t>Prepare travel authorization  for ACMAD/DG and ACMAD/GFCS Focal point by ACMAD Secretariat with support of ACMAD-MESA admin&amp;finance, Prepare and present ACMAD-MESA paper on RCC and Climate services for DRR by PM</t>
  </si>
  <si>
    <t>Prepare invitation letters, follow up with budget, tickets, per diems, hotels, by ACMAD-MESA admin and finance with support of ACMAD Secretariat</t>
  </si>
  <si>
    <t>Reference number</t>
  </si>
  <si>
    <t>Results &amp;activities</t>
  </si>
  <si>
    <t>Responsability</t>
  </si>
  <si>
    <t>Data Access</t>
  </si>
  <si>
    <t>1.1</t>
  </si>
  <si>
    <t>Mesa station installation Univ Dakar and Nairobi</t>
  </si>
  <si>
    <t>1.1.1</t>
  </si>
  <si>
    <t xml:space="preserve">prepare and publish tender for site preparation </t>
  </si>
  <si>
    <t>Collect submissions a, analy and select the optimal provider</t>
  </si>
  <si>
    <t>negotiate and sing contracts</t>
  </si>
  <si>
    <t>Monitor, evaluate implementation</t>
  </si>
  <si>
    <t>Validate outputs, make payments and close contract</t>
  </si>
  <si>
    <t>1.1.2</t>
  </si>
  <si>
    <t>1.1.3</t>
  </si>
  <si>
    <t>1.1.4</t>
  </si>
  <si>
    <t>1.1.5</t>
  </si>
  <si>
    <t>PM(L), AFO(S)</t>
  </si>
  <si>
    <t>Week1</t>
  </si>
  <si>
    <t>Week2</t>
  </si>
  <si>
    <t>Week3</t>
  </si>
  <si>
    <t>week4</t>
  </si>
  <si>
    <t>week5</t>
  </si>
  <si>
    <t>week6</t>
  </si>
  <si>
    <t>week7</t>
  </si>
  <si>
    <t>Year 3  period Q1 2017</t>
  </si>
  <si>
    <t>week8</t>
  </si>
  <si>
    <t xml:space="preserve">week9 </t>
  </si>
  <si>
    <t>week10</t>
  </si>
  <si>
    <t>week11</t>
  </si>
  <si>
    <t>week12</t>
  </si>
  <si>
    <t>1.2</t>
  </si>
  <si>
    <t>MESA station Maintenance (ACMAD, UoN, UoD)</t>
  </si>
  <si>
    <t>1.3</t>
  </si>
  <si>
    <t>Website administration and Maintenance, upgrade, update</t>
  </si>
  <si>
    <t>1.4</t>
  </si>
  <si>
    <t>1.5</t>
  </si>
  <si>
    <t>follow up logistics and communication details</t>
  </si>
  <si>
    <t xml:space="preserve">review meeting documents </t>
  </si>
  <si>
    <t xml:space="preserve">Communication materials, list of participants to submit to AUC , preparare communication and logistics </t>
  </si>
  <si>
    <t>March07_10, 2017// dakar-Senegal</t>
  </si>
  <si>
    <t xml:space="preserve">Climate Services </t>
  </si>
  <si>
    <t>SDA and AFO (coL)</t>
  </si>
  <si>
    <t>Collaboration</t>
  </si>
  <si>
    <t>Policy/political frameworks</t>
  </si>
  <si>
    <t xml:space="preserve">Capacity building </t>
  </si>
  <si>
    <t>Management</t>
  </si>
  <si>
    <t>SDA (L) with DIT(S)</t>
  </si>
  <si>
    <t>SDA(L) with TA(S)</t>
  </si>
  <si>
    <t>TAT contractor(L)  SAD and DIT (S)</t>
  </si>
  <si>
    <t>SDBA(L) and DIT(S)</t>
  </si>
  <si>
    <t xml:space="preserve">Very urgent to prepare accounts verification </t>
  </si>
  <si>
    <t>Dec 27 2016</t>
  </si>
  <si>
    <t xml:space="preserve">send CSC-2 agenda to Jolly for comments Tseday, Massimo, Peer </t>
  </si>
  <si>
    <t>Exchange with Lambert on the list of documents to prepare accounts verification</t>
  </si>
  <si>
    <t xml:space="preserve">Meet with serge and musangire  on their com plan for Q1 2017:  outputs: newsletters prepared and published by end february 2017with contents on achievements of COP 22 and expectations from MESA forum 2;  material for com for MESA forum prepared by defining com materoails to meet aim of MESA forum, compare with existing material , define additional materials to be generated and related cost followed by procurement; anouncement through press release of the ACMAd-MESA CSC_2 published by end January and update mid February,  twitter and facebook campain for opening of CSC, interviews of  chair CSC , PM, TA, AfDB, ECA, after CSC a press release on the achievements on the CSC, a press releace announcing ACMAD-MESA participation areas to the Forum, the PM will be interviwed to explain in 5 minutes the conents of ACMAD-MESA participation to MESA forum between 10 and 17 March, announcing the invited participant to visit ACMAd-MESA stand at forum by 26 march, prepare forum Stand, identify stand visitors who are interviewed, registery of visitors, facebook and twitter on PM intervention at Forum, guide visitors and explain products at stand, presse release on ACMAd-MESA participation and results of MESA forum,    </t>
  </si>
  <si>
    <t>FINANCIAL MANAGEMENT TOOLKIT
FOR RECIPIENTS OF EU FUNDS FOR EXTERNAL ACTIONS</t>
  </si>
  <si>
    <t>DOCUMENTATION CHECKLIST</t>
  </si>
  <si>
    <t>Present</t>
  </si>
  <si>
    <t>Absent</t>
  </si>
  <si>
    <t>Not Applicable</t>
  </si>
  <si>
    <t>Comments / Notes</t>
  </si>
  <si>
    <t>A.</t>
  </si>
  <si>
    <t>PROCUREMENT &amp; GRANTS</t>
  </si>
  <si>
    <t>A1</t>
  </si>
  <si>
    <t>Tender dossier, call for proposal documents, technical specifications, instructions to tenderers, terms of reference and other similar documents</t>
  </si>
  <si>
    <t>A2</t>
  </si>
  <si>
    <t>Copy of publications made</t>
  </si>
  <si>
    <t>A3</t>
  </si>
  <si>
    <t>Copy of invitations sent to participants, including proof of dispatch / acknowledgement of receipt</t>
  </si>
  <si>
    <t>A4</t>
  </si>
  <si>
    <t>If additional information is sent to the participants concerning the tender, copy of that additional information, together with the proof of simultaneous dispatch to all participants</t>
  </si>
  <si>
    <t>A5</t>
  </si>
  <si>
    <t>Technical and financial offers received from all tender participants, including unsuccessful tenderers</t>
  </si>
  <si>
    <t>A6</t>
  </si>
  <si>
    <r>
      <t xml:space="preserve">Pro-forma invoice </t>
    </r>
    <r>
      <rPr>
        <sz val="11"/>
        <color indexed="10"/>
        <rFont val="Calibri"/>
        <family val="2"/>
      </rPr>
      <t xml:space="preserve">- </t>
    </r>
    <r>
      <rPr>
        <i/>
        <sz val="11"/>
        <color indexed="10"/>
        <rFont val="Calibri"/>
        <family val="2"/>
      </rPr>
      <t>Note (1)</t>
    </r>
  </si>
  <si>
    <t>A7</t>
  </si>
  <si>
    <t>Signed tender opening report and annexed checklist</t>
  </si>
  <si>
    <t>A8</t>
  </si>
  <si>
    <t>Signed evaluation report and annexed checklist</t>
  </si>
  <si>
    <t>A9</t>
  </si>
  <si>
    <t>Declarations of objectivity and confidentiality signed by the persons preparing the tender dossier, and declarations of impartiality and confidentiality signed by the members of the tender opening and evaluation committees</t>
  </si>
  <si>
    <t>A10</t>
  </si>
  <si>
    <r>
      <t xml:space="preserve">Contract award proposal </t>
    </r>
    <r>
      <rPr>
        <i/>
        <sz val="11"/>
        <color indexed="10"/>
        <rFont val="Calibri"/>
        <family val="2"/>
      </rPr>
      <t>- Note (2)</t>
    </r>
  </si>
  <si>
    <t>A11</t>
  </si>
  <si>
    <r>
      <t xml:space="preserve">Letter of approval of the award of the contract by the Head of EU Delegation </t>
    </r>
    <r>
      <rPr>
        <i/>
        <sz val="11"/>
        <color indexed="10"/>
        <rFont val="Calibri"/>
        <family val="2"/>
      </rPr>
      <t>- Note (2)</t>
    </r>
  </si>
  <si>
    <t>A12</t>
  </si>
  <si>
    <t>Letters of notification of the tender results to the successful and unsuccesful tenderers.</t>
  </si>
  <si>
    <t>B.</t>
  </si>
  <si>
    <t>CONTRACTING</t>
  </si>
  <si>
    <t>B1</t>
  </si>
  <si>
    <t>Supply, Service or Works contract signed with the supplier/service provider/contractor.</t>
  </si>
  <si>
    <t>B2</t>
  </si>
  <si>
    <r>
      <t xml:space="preserve">Grant contract signed with the Recipient </t>
    </r>
    <r>
      <rPr>
        <i/>
        <sz val="11"/>
        <color indexed="10"/>
        <rFont val="Calibri"/>
        <family val="2"/>
      </rPr>
      <t>- Note (3)</t>
    </r>
  </si>
  <si>
    <t>B3</t>
  </si>
  <si>
    <t>Copy of bank and other guarantees, where contractually required</t>
  </si>
  <si>
    <t>C.</t>
  </si>
  <si>
    <t>IMPLEMENTATION</t>
  </si>
  <si>
    <t>C1</t>
  </si>
  <si>
    <t>Delivery documents, preferably originating from a third party (for example, supplier's delivery note, transportation documents or customs documents in case of imported goods)</t>
  </si>
  <si>
    <t>C2</t>
  </si>
  <si>
    <t>If rules of origin apply to the action, official certificate of origin of the supplies</t>
  </si>
  <si>
    <t>C3</t>
  </si>
  <si>
    <t>Provisional / final acceptance reports for supplies</t>
  </si>
  <si>
    <t>C4</t>
  </si>
  <si>
    <t>Provisional / final acceptance certificates for works</t>
  </si>
  <si>
    <t>C5</t>
  </si>
  <si>
    <t>Report on the services provided, duly approved and dated</t>
  </si>
  <si>
    <t>C6</t>
  </si>
  <si>
    <r>
      <t xml:space="preserve">Grant implementation report, duly approved and dated </t>
    </r>
    <r>
      <rPr>
        <i/>
        <sz val="11"/>
        <color indexed="10"/>
        <rFont val="Calibri"/>
        <family val="2"/>
      </rPr>
      <t>- Note (3)</t>
    </r>
  </si>
  <si>
    <t>C7</t>
  </si>
  <si>
    <r>
      <t xml:space="preserve">Supplier's official invoice(s), established following the laws and rules of the country of the supplier </t>
    </r>
    <r>
      <rPr>
        <i/>
        <sz val="11"/>
        <color indexed="10"/>
        <rFont val="Calibri"/>
        <family val="2"/>
      </rPr>
      <t>- Note (4)</t>
    </r>
  </si>
  <si>
    <t>C8</t>
  </si>
  <si>
    <r>
      <t xml:space="preserve">Credit note(s), if applicable </t>
    </r>
    <r>
      <rPr>
        <i/>
        <sz val="11"/>
        <color indexed="10"/>
        <rFont val="Calibri"/>
        <family val="2"/>
      </rPr>
      <t>- Note (5)</t>
    </r>
  </si>
  <si>
    <t>C9</t>
  </si>
  <si>
    <t>Do the invoices/credit notes obtained show at least the following information:</t>
  </si>
  <si>
    <t xml:space="preserve"> - full official name and seat address of the supplier, 
   together with his contact details (e.g. telephone, fax, 
   email, website)?</t>
  </si>
  <si>
    <t xml:space="preserve"> - official registration number of the supplier in the 
   country were he is established (e.g. commercial registry 
   number, VAT number)?</t>
  </si>
  <si>
    <t xml:space="preserve"> - bank account number of the supplier?</t>
  </si>
  <si>
    <t xml:space="preserve"> - identification of the Entity to which the invoice is 
   addressed?</t>
  </si>
  <si>
    <t xml:space="preserve"> - identification of the project or programme to which the 
   invoice relates?</t>
  </si>
  <si>
    <t xml:space="preserve"> - detailed description (list) of the items sold and unit 
   prices?</t>
  </si>
  <si>
    <r>
      <t xml:space="preserve"> - in case the invoice relates to certain specifically 
   identifiable items, the unique identification numbers of 
   these items? </t>
    </r>
    <r>
      <rPr>
        <i/>
        <sz val="11"/>
        <color indexed="10"/>
        <rFont val="Calibri"/>
        <family val="2"/>
      </rPr>
      <t>- Note (6)</t>
    </r>
  </si>
  <si>
    <t xml:space="preserve"> - total amount to be paid with an indication of the 
   currency, and with the amount of VAT or other sales 
   taxes separately disclosed?</t>
  </si>
  <si>
    <t>D.</t>
  </si>
  <si>
    <t>CASH AND BANK DOCUMENTS</t>
  </si>
  <si>
    <t>D1</t>
  </si>
  <si>
    <t>Official bank statements issued by the Bank for all receipt and payments</t>
  </si>
  <si>
    <t>D2</t>
  </si>
  <si>
    <t>Petty cash book and related petty cash vouchers</t>
  </si>
  <si>
    <t>E.</t>
  </si>
  <si>
    <t>PAYMENT DOCUMENTS</t>
  </si>
  <si>
    <t>E1</t>
  </si>
  <si>
    <r>
      <t xml:space="preserve">Payment requests received from the supplier </t>
    </r>
    <r>
      <rPr>
        <i/>
        <sz val="11"/>
        <color indexed="10"/>
        <rFont val="Calibri"/>
        <family val="2"/>
      </rPr>
      <t>- Note (7)</t>
    </r>
  </si>
  <si>
    <t>E2</t>
  </si>
  <si>
    <t>Bank statements, showing the payee, the account number and the amount paid</t>
  </si>
  <si>
    <t>E3</t>
  </si>
  <si>
    <t>Copies of signed cheques (in case of payment by cheques)</t>
  </si>
  <si>
    <t>E4</t>
  </si>
  <si>
    <t>In case of payment in cash, payment voucher, signed by the payee, acknowledging the receipt of the funds</t>
  </si>
  <si>
    <t>F.</t>
  </si>
  <si>
    <t>PERSONNEL EXPENSES</t>
  </si>
  <si>
    <t>F1</t>
  </si>
  <si>
    <t>Personnel register, listing the staff together with their relevant data (identification data of the person, address, family status, function, title, etc)</t>
  </si>
  <si>
    <t>F2</t>
  </si>
  <si>
    <t>Signed employment / work contracts and amendments thereto</t>
  </si>
  <si>
    <t>F3</t>
  </si>
  <si>
    <t>Payroll calculation listing for each period of calculation of pay</t>
  </si>
  <si>
    <t>F4</t>
  </si>
  <si>
    <t>Payroll fiches (established for tax purposes as well as for internal purposes)</t>
  </si>
  <si>
    <t>F5</t>
  </si>
  <si>
    <t>Copies of returns to the relevant authorities in respect of social security contributions, social insurances, payroll witholding tax deductions, and, in general, any other returns that must be submitted to official authorities of the country in connection with compulsory payroll-related payments</t>
  </si>
  <si>
    <t>F6</t>
  </si>
  <si>
    <t>Proof of payment of the net salaries to the employees</t>
  </si>
  <si>
    <t>F7</t>
  </si>
  <si>
    <t>Proof of payment of all payroll-related taxes and social security contributions to the relevant national authorities</t>
  </si>
  <si>
    <t>F8</t>
  </si>
  <si>
    <t>Vacation and leave statements</t>
  </si>
  <si>
    <t>F9</t>
  </si>
  <si>
    <t>In the event of termination of the employment contract, documentation regarding any dismissal allowance claims, evidence that these are legal and not excessive, and proof of their payment.</t>
  </si>
  <si>
    <t>F10</t>
  </si>
  <si>
    <t>In the event of payments of costs of personnel seconded from the beneficiary country or from other entities:</t>
  </si>
  <si>
    <t xml:space="preserve"> - list of the personnel concerned</t>
  </si>
  <si>
    <t xml:space="preserve"> - copy of the agreements regarding the payments made</t>
  </si>
  <si>
    <t xml:space="preserve"> - calculation of the amounts paid</t>
  </si>
  <si>
    <t xml:space="preserve"> - proof of payment</t>
  </si>
  <si>
    <t>G.</t>
  </si>
  <si>
    <t>REIMBURSABLE TRAVEL AND MISSION EXPENSES</t>
  </si>
  <si>
    <t>G1</t>
  </si>
  <si>
    <r>
      <t xml:space="preserve">Mission order approved by the person authorised to approve the mission, with an indication of the date/place of mission and of the person sent on mission </t>
    </r>
    <r>
      <rPr>
        <i/>
        <sz val="11"/>
        <color indexed="10"/>
        <rFont val="Calibri"/>
        <family val="2"/>
      </rPr>
      <t>- Note (8)</t>
    </r>
  </si>
  <si>
    <t>Yes</t>
  </si>
  <si>
    <t>G2</t>
  </si>
  <si>
    <r>
      <t xml:space="preserve">Approved mission report </t>
    </r>
    <r>
      <rPr>
        <i/>
        <sz val="11"/>
        <color indexed="10"/>
        <rFont val="Calibri"/>
        <family val="2"/>
      </rPr>
      <t>- Note (9)</t>
    </r>
  </si>
  <si>
    <t>G3</t>
  </si>
  <si>
    <r>
      <t xml:space="preserve">Approved expense report </t>
    </r>
    <r>
      <rPr>
        <i/>
        <sz val="11"/>
        <color indexed="10"/>
        <rFont val="Calibri"/>
        <family val="2"/>
      </rPr>
      <t>- Note (10)</t>
    </r>
  </si>
  <si>
    <t>N/A</t>
  </si>
  <si>
    <t>G4</t>
  </si>
  <si>
    <t>Transport invoices</t>
  </si>
  <si>
    <t>G5</t>
  </si>
  <si>
    <r>
      <t xml:space="preserve">Ticket stub or tickets for the means of transport 
</t>
    </r>
    <r>
      <rPr>
        <i/>
        <sz val="11"/>
        <color indexed="10"/>
        <rFont val="Calibri"/>
        <family val="2"/>
      </rPr>
      <t>- Note (12)</t>
    </r>
  </si>
  <si>
    <t>G6</t>
  </si>
  <si>
    <r>
      <t xml:space="preserve">Hotel bills and bills for other expenses at the place of mission </t>
    </r>
    <r>
      <rPr>
        <i/>
        <sz val="11"/>
        <color indexed="10"/>
        <rFont val="Calibri"/>
        <family val="2"/>
      </rPr>
      <t>- Note 13)</t>
    </r>
  </si>
  <si>
    <t>G7</t>
  </si>
  <si>
    <r>
      <t xml:space="preserve">Signed training attendance lists </t>
    </r>
    <r>
      <rPr>
        <i/>
        <sz val="11"/>
        <color indexed="10"/>
        <rFont val="Calibri"/>
        <family val="2"/>
      </rPr>
      <t>- Note (14)</t>
    </r>
  </si>
  <si>
    <t xml:space="preserve">H. </t>
  </si>
  <si>
    <t>ASSETS</t>
  </si>
  <si>
    <t>H1</t>
  </si>
  <si>
    <t>Register of investment assets</t>
  </si>
  <si>
    <t>to be done</t>
  </si>
  <si>
    <t>H2</t>
  </si>
  <si>
    <t>Inventory lists and permanent inventory records</t>
  </si>
  <si>
    <t xml:space="preserve">to be done </t>
  </si>
  <si>
    <t>H3</t>
  </si>
  <si>
    <t>H4</t>
  </si>
  <si>
    <t>List of vehicles whose running costs are paid by the 
project</t>
  </si>
  <si>
    <t>H5</t>
  </si>
  <si>
    <t>Vehicle log books</t>
  </si>
  <si>
    <t>yes</t>
  </si>
  <si>
    <t>H6</t>
  </si>
  <si>
    <t>Register of leased assets</t>
  </si>
  <si>
    <t>H7</t>
  </si>
  <si>
    <t>Minutes of transfer of ownership of equipment to the beneficiary country</t>
  </si>
  <si>
    <t>at end of project</t>
  </si>
  <si>
    <t>I.</t>
  </si>
  <si>
    <t>ACCOUNTING</t>
  </si>
  <si>
    <t>I1</t>
  </si>
  <si>
    <t>General ledger accounts and trial balances</t>
  </si>
  <si>
    <t>I2</t>
  </si>
  <si>
    <t>All accounting reconciliations, for example:</t>
  </si>
  <si>
    <t xml:space="preserve"> - bank reconciliations</t>
  </si>
  <si>
    <t xml:space="preserve"> - petty cash count forms and reconciliations</t>
  </si>
  <si>
    <t xml:space="preserve"> - physical inventory lists</t>
  </si>
  <si>
    <t>veriffy regularly</t>
  </si>
  <si>
    <t xml:space="preserve"> - analysis and reconciliation of each asset or liability 
   account, showing the analysis of the content of 
   the account</t>
  </si>
  <si>
    <t>verify</t>
  </si>
  <si>
    <t>I3</t>
  </si>
  <si>
    <t>Financial reports from project partners or other programme implementing entities</t>
  </si>
  <si>
    <t>Verify agrhymet, ICPAC</t>
  </si>
  <si>
    <t>J.</t>
  </si>
  <si>
    <t>OTHER</t>
  </si>
  <si>
    <t>J1</t>
  </si>
  <si>
    <t>Evidence that the EU visibility obligation is respected (for example, photos of the vehicles showing the EU logo, photos of the premises showing EU display panels, etc)</t>
  </si>
  <si>
    <t>J2</t>
  </si>
  <si>
    <t>If the project has pending litigations, legal file per litigation case containing the legal letters, the court decisions and other related pertinent documentation.</t>
  </si>
  <si>
    <r>
      <rPr>
        <u/>
        <sz val="11"/>
        <color indexed="8"/>
        <rFont val="Calibri"/>
        <family val="2"/>
      </rPr>
      <t>Prepared by</t>
    </r>
    <r>
      <rPr>
        <sz val="11"/>
        <color theme="1"/>
        <rFont val="Calibri"/>
        <family val="2"/>
        <scheme val="minor"/>
      </rPr>
      <t xml:space="preserve">: </t>
    </r>
  </si>
  <si>
    <t>Name, Position, Signature, Date</t>
  </si>
  <si>
    <r>
      <rPr>
        <u/>
        <sz val="11"/>
        <color indexed="8"/>
        <rFont val="Calibri"/>
        <family val="2"/>
      </rPr>
      <t>Approved by</t>
    </r>
    <r>
      <rPr>
        <sz val="11"/>
        <color theme="1"/>
        <rFont val="Calibri"/>
        <family val="2"/>
        <scheme val="minor"/>
      </rPr>
      <t xml:space="preserve">: </t>
    </r>
  </si>
  <si>
    <t>Dec 28, 2016</t>
  </si>
  <si>
    <t>NOTES</t>
  </si>
  <si>
    <t>(1)</t>
  </si>
  <si>
    <t>In case of certain supply procurements, it is frequent practice that the supplier submits its offer under the form of a pro-forma invoice</t>
  </si>
  <si>
    <t>(2)</t>
  </si>
  <si>
    <t>For cases where the project arrangements require the ex-ante approval of the contract award by the Head of EU Delegation</t>
  </si>
  <si>
    <t>(3)</t>
  </si>
  <si>
    <t>In case of sub-grants within the project or programme</t>
  </si>
  <si>
    <t>(4)</t>
  </si>
  <si>
    <t>Please note that this is the official invoice and not the pro-forma invoice (a pro-forma "invoice" is not an official invoice, it is only a price offer)</t>
  </si>
  <si>
    <t>(5)</t>
  </si>
  <si>
    <t>A credit note is an official invoice with a negative amount.  Credit notes are generally used in case a correction needs to be made to an amount already invoiced.</t>
  </si>
  <si>
    <t>(6)</t>
  </si>
  <si>
    <t>For example, vehicle serial number in case of the purchase of a vehicle, or vehicle plate registration number in case of gasoline refil of the vehicle</t>
  </si>
  <si>
    <t>(7)</t>
  </si>
  <si>
    <t>In case no invoice is established, for example payment requests for advances</t>
  </si>
  <si>
    <t>(8)</t>
  </si>
  <si>
    <t>A mission order is a document authorising a staff member to carry out a specific task during a fixed duration and at a precise location that is different from his or her normal place of work. The purpose of a mission order is to evidence that the mission was duly authorised and is in the interest of the project.</t>
  </si>
  <si>
    <t>(9)</t>
  </si>
  <si>
    <t>A mission report is a document prepared by the person who carried the mission, explaining the mission accomplishments.  The purpose of a mission report is to evidence that the work has actually taken place and is in the interest of the project.</t>
  </si>
  <si>
    <t>(10)</t>
  </si>
  <si>
    <t>An expense report is a statement prepared by the person who carried the mission, detailing his or her claim in respect of the mission expenses to be reimbursed to him or her.</t>
  </si>
  <si>
    <t>(11)</t>
  </si>
  <si>
    <t>These documents prove the actual travel in case of travel by public transport other than by air (e.g. train or bus)</t>
  </si>
  <si>
    <t>(12)</t>
  </si>
  <si>
    <t>Hotel bills and bills for other costs at the place of mission are not necessary to prove the costs if the mission allowances are reimbursed by means of fixed per diem allowances.   It may however be useful to retain them, as they can be used to prove the presence of the person at the place of mission during the foreseen dates.</t>
  </si>
  <si>
    <t>(13)</t>
  </si>
  <si>
    <t>Signed attendance lists can be useful to prove the presence of the attendees to a training session.  They can be used to prove costs reimbursed to training attendees.  They can also be useful to prove that the training has actually taken place.</t>
  </si>
  <si>
    <t>FINANCIAL MANAGEMENT TOOLKIT 
FOR RECIPIENTS OF EU FUNDS FOR EXTERNAL ACTIONS</t>
  </si>
  <si>
    <t>FINANCIAL REPORTING CHECKLIST</t>
  </si>
  <si>
    <t>No</t>
  </si>
  <si>
    <t>FORM OF THE FINANCIAL REPORT</t>
  </si>
  <si>
    <r>
      <t xml:space="preserve">Is the financial report prepared in the currency specified in the Contractual Conditions? </t>
    </r>
    <r>
      <rPr>
        <i/>
        <sz val="11"/>
        <color indexed="10"/>
        <rFont val="Calibri"/>
        <family val="2"/>
      </rPr>
      <t>- Note (a)</t>
    </r>
  </si>
  <si>
    <t>Is the financial report presented following the same classifications as those of the agreed budget?</t>
  </si>
  <si>
    <t>Does the financial report present a budget-to-actual comparison?   
Are the budget numbers presented in the financial report the same as those in the agreed budget?</t>
  </si>
  <si>
    <t>If you have made budgetary reclassifications, are they in accordance with the Contractual Conditions of the project?</t>
  </si>
  <si>
    <t>Budget Modification approved by Contracting Authority and endorsed by the EUD</t>
  </si>
  <si>
    <t>Is the period covered by the financial report the same as that foreseen in the Contract signed in respect of the project?</t>
  </si>
  <si>
    <r>
      <t xml:space="preserve">Does the financial report cover </t>
    </r>
    <r>
      <rPr>
        <b/>
        <u/>
        <sz val="11"/>
        <color rgb="FFFF0000"/>
        <rFont val="Calibri"/>
        <family val="2"/>
      </rPr>
      <t>all</t>
    </r>
    <r>
      <rPr>
        <b/>
        <sz val="11"/>
        <color rgb="FFFF0000"/>
        <rFont val="Calibri"/>
        <family val="2"/>
        <scheme val="minor"/>
      </rPr>
      <t xml:space="preserve"> the expenses of the project, inclusive of those co-financed by parties other than the EU? </t>
    </r>
  </si>
  <si>
    <t>no</t>
  </si>
  <si>
    <t>Co-financing to be introduced in year 3 starting with Q4 2016</t>
  </si>
  <si>
    <t>For Programme Estimates only : does your financial report disclose the expenditure by source of funds that has financed them?</t>
  </si>
  <si>
    <r>
      <t xml:space="preserve">If the project includes contributions-in-kind, does your financial report disclose the actual value of these contributions </t>
    </r>
    <r>
      <rPr>
        <u/>
        <sz val="11"/>
        <color indexed="8"/>
        <rFont val="Calibri"/>
        <family val="2"/>
      </rPr>
      <t>separately</t>
    </r>
    <r>
      <rPr>
        <sz val="11"/>
        <color theme="1"/>
        <rFont val="Calibri"/>
        <family val="2"/>
        <scheme val="minor"/>
      </rPr>
      <t xml:space="preserve"> from the actual project expenses?</t>
    </r>
  </si>
  <si>
    <t>Have you checked the Contractual Conditions of the project to verify if the use of a specific reporting template is compulsory?</t>
  </si>
  <si>
    <t>In such case, have you used it?</t>
  </si>
  <si>
    <t>CONTENT OF THE FINANCIAL REPORT</t>
  </si>
  <si>
    <t>Does the financial report agree, without addition, omission or adjustment, with your accounting records?</t>
  </si>
  <si>
    <t>If your financial report is prepared in a currency different from the functional currency in which your accounting records  are kept, has the conversion been made in accordance with the currency rules foreseen in the Contractual Conditions of the project? 
For the most frequent types of Contractual Conditions, these are:</t>
  </si>
  <si>
    <t xml:space="preserve"> - for grants, at the arithmetical average of the monthly 
   inforeuro rates during the period which is covered by the 
   financial report</t>
  </si>
  <si>
    <t xml:space="preserve"> - for projects managed through programme 
   estimates, at the rate applied by the bank for the 
   conversion of the funds </t>
  </si>
  <si>
    <t xml:space="preserve"> - for service contracts, at the inforeuro rate of the 
   month during which the invoice is established</t>
  </si>
  <si>
    <t>Does your financial report disclose the amount of interest produced by the funds prefinancing advanced by the Contracting Authority?</t>
  </si>
  <si>
    <t>The checking account does not produce interest in Niger. A letter should be sent to EUD on the intrest following their request</t>
  </si>
  <si>
    <t>B4</t>
  </si>
  <si>
    <t>Does the financial report disclose any other project revenues?  (for example, tender fees, non-reimbursable bidding guarantees, asset sales, etc)</t>
  </si>
  <si>
    <t>B5</t>
  </si>
  <si>
    <t>If the financial report is prepared with the help of an excel template, did you double-check all formulas to ensure there is no clerical error?</t>
  </si>
  <si>
    <t>B6</t>
  </si>
  <si>
    <r>
      <t xml:space="preserve">Did you prepare a cash flow reconciliation of the project's funds movements, covering the same period as that covered by your financial report? </t>
    </r>
    <r>
      <rPr>
        <i/>
        <sz val="11"/>
        <color indexed="10"/>
        <rFont val="Calibri"/>
        <family val="2"/>
      </rPr>
      <t>- Note (b)</t>
    </r>
  </si>
  <si>
    <t>verify that cash flow reconciliation for year 2 is available</t>
  </si>
  <si>
    <t>B7</t>
  </si>
  <si>
    <t>If, as at the date of the financial report, the project has assets or liabilities, are they disclosed in an annex to the financial report?  (for example by means of a balance sheet or by means of an off-balance sheet disclosure in the case of memo accounts)</t>
  </si>
  <si>
    <t xml:space="preserve">Need verification </t>
  </si>
  <si>
    <t>Is each accounting entry made in the bookkeeping records of the project backed-up by proper supporting documents?  
Please refer to the Documentation Checklist which is annexed to Module 2.</t>
  </si>
  <si>
    <t>For each item of expenditure, did you check that:</t>
  </si>
  <si>
    <t xml:space="preserve"> - the expenditure is foreseen in the (contractually) agreed 
   budget of the action</t>
  </si>
  <si>
    <t xml:space="preserve"> - the expenditure is necessary for the implementation of 
   the action</t>
  </si>
  <si>
    <r>
      <t xml:space="preserve"> - the expenditure item has been incurred during the 
   implementation period of the action, which is indicated 
   in the Contract - </t>
    </r>
    <r>
      <rPr>
        <i/>
        <sz val="11"/>
        <color indexed="10"/>
        <rFont val="Calibri"/>
        <family val="2"/>
      </rPr>
      <t>Note (c)</t>
    </r>
  </si>
  <si>
    <t xml:space="preserve"> - the expenditure has been recorded in the accounting 
   records of your organisation</t>
  </si>
  <si>
    <t xml:space="preserve"> - has not already been financed under a framework other 
   than that which finances the action concerned (no 
   double financing)</t>
  </si>
  <si>
    <t xml:space="preserve"> - if expressed in a currency different from the functional 
   currency of the action, has the currency conversion 
   been made following the currency rules specified in the 
   Contractual Conditions of  the project? 
   (see also question B2)</t>
  </si>
  <si>
    <t>Have you checked that your actual expenses, per budgetary line, are not in overrun as compared to the agreed budget?</t>
  </si>
  <si>
    <t>Have you checked that every item of expenditure you charge in the financial report does not include VAT or taxes, except if the following conditions are both met:</t>
  </si>
  <si>
    <t xml:space="preserve"> - you can show that you are unable to reclaim 
   these taxes from the local government concerned, and</t>
  </si>
  <si>
    <t xml:space="preserve"> - the financing instrument and regulation applicable to 
   the action authorises the coverage of taxes.</t>
  </si>
  <si>
    <t>If you are unsure whether the financing instrument and regulation applicable to the action authorises the coverage of taxes, have you contacted the Contracting Authority or the relevant EU Delegation?</t>
  </si>
  <si>
    <t>Have you checked that every item of expenditure you charge in the financial report does not fall into an expense category specified as ineligible according to the Contractual Conditions of the project or programme?</t>
  </si>
  <si>
    <t>Have all your intermediate and final financial reports been submitted to the Contracting Authority within the time limits foreseen in the Contractual Conditions of the project?</t>
  </si>
  <si>
    <r>
      <rPr>
        <u/>
        <sz val="11"/>
        <color indexed="8"/>
        <rFont val="Calibri"/>
        <family val="2"/>
      </rPr>
      <t>Prepared by</t>
    </r>
    <r>
      <rPr>
        <sz val="11"/>
        <color theme="1"/>
        <rFont val="Calibri"/>
        <family val="2"/>
        <scheme val="minor"/>
      </rPr>
      <t xml:space="preserve"> : </t>
    </r>
  </si>
  <si>
    <r>
      <rPr>
        <u/>
        <sz val="11"/>
        <color indexed="8"/>
        <rFont val="Calibri"/>
        <family val="2"/>
      </rPr>
      <t>Approved by</t>
    </r>
    <r>
      <rPr>
        <sz val="11"/>
        <color theme="1"/>
        <rFont val="Calibri"/>
        <family val="2"/>
        <scheme val="minor"/>
      </rPr>
      <t xml:space="preserve"> : </t>
    </r>
  </si>
  <si>
    <t>Notes</t>
  </si>
  <si>
    <t>a.</t>
  </si>
  <si>
    <t>This is the currency foreseen in the agreement signed with the Contracting Authority in respect of the project.  It should also be the same currency as that in which the agreed budget is denominated.</t>
  </si>
  <si>
    <t>b.</t>
  </si>
  <si>
    <t>Please see the cash flow reconciliation template presented in annex to Module 6.</t>
  </si>
  <si>
    <t>c.</t>
  </si>
  <si>
    <t>Except of costs relating to final reports, expenditure verification, audit and evaluation of the action, which may be incurred subsequently.</t>
  </si>
  <si>
    <t xml:space="preserve">Approved requests for disbursements of goods from the permanent inventory records </t>
  </si>
  <si>
    <t>Dec 28 2016</t>
  </si>
  <si>
    <t>Review the financial reporting and documentation checklist to start account verification preparations , highligth and motivate Djibo and Lambert to prepare documents needed( example of trial balance from general ledger</t>
  </si>
  <si>
    <t>Data rescue synthetic report finalized and submitted to me</t>
  </si>
  <si>
    <t>Review with Djibo  assest register, inventory lists, permanent inventory records, approved request of goods from inventories, list of vehicles and logbooks</t>
  </si>
  <si>
    <t>Diasso recontacted for reports&amp;timesheets</t>
  </si>
  <si>
    <t>Review and signature of letter requesting a statement on ACMAD-MESA accounts interest to the bank and for EUD</t>
  </si>
  <si>
    <t>March 21_24 2017</t>
  </si>
  <si>
    <t>WMO GFCS/CSIS workshop on CSIS operations and coordination</t>
  </si>
  <si>
    <t>Prepare travel authorization, prepare data&amp;method&amp;tools&amp;products( RCC products)&amp;services  , continue positioning ACMAD in WMO GFCS and WCP projects and funding opportunities</t>
  </si>
  <si>
    <t>Dec29 2016</t>
  </si>
  <si>
    <t xml:space="preserve">Exchange with CCA STE to provide SST indices for the technical note Dec 2016 for DSF supporting briefing,  Briefing for jan-April 2017 season, </t>
  </si>
  <si>
    <t>Review and update work plan for Musanganire up to Mid January 2017</t>
  </si>
  <si>
    <t>Review agenda for the workshop on CSIS operation and coordination</t>
  </si>
  <si>
    <t xml:space="preserve">2.1 </t>
  </si>
  <si>
    <t>Operational production of 2 services</t>
  </si>
  <si>
    <t>TE and STEs DSF and CCA</t>
  </si>
  <si>
    <t>Initiation of the Integration of the two services in the MESA station with catalogues of products/services based on user Feedback</t>
  </si>
  <si>
    <t>SDA, TE, TA, PM</t>
  </si>
  <si>
    <t>provision of service interpretation support with Verification products , collection and analysis of uses feedbacks</t>
  </si>
  <si>
    <t>STE DSF, Policy liaison Offocer</t>
  </si>
  <si>
    <t>TE, STE, PM</t>
  </si>
  <si>
    <t>Further develop DSF with copernicus data</t>
  </si>
  <si>
    <t>Prepare/update user guide including feedback from training events</t>
  </si>
  <si>
    <t>STE, PM</t>
  </si>
  <si>
    <t>Signature of MoU with SADC-CSC or AGRHYMET</t>
  </si>
  <si>
    <t>PM, TA</t>
  </si>
  <si>
    <t>Data Centre/potal Design, development, installation with training for maintenance</t>
  </si>
  <si>
    <t>Data centre/portal operation and maintenance ( data rescue and management)</t>
  </si>
  <si>
    <r>
      <t xml:space="preserve">Organization of events with co-beneficiaries and partners at ( COP22, 2nd MESA forum, CONTr_02, PRESAGG, PRESASS, PRESANORD, </t>
    </r>
    <r>
      <rPr>
        <sz val="11"/>
        <color theme="3"/>
        <rFont val="Calibri"/>
        <family val="2"/>
        <scheme val="minor"/>
      </rPr>
      <t>PRESAC, SWIOCOF.</t>
    </r>
    <r>
      <rPr>
        <sz val="11"/>
        <color theme="1"/>
        <rFont val="Calibri"/>
        <family val="2"/>
        <scheme val="minor"/>
      </rPr>
      <t>..)</t>
    </r>
  </si>
  <si>
    <t>Organization of joint planning meetings (EUMETSAT, JRC, DWD, ARC, WMO) and other partners</t>
  </si>
  <si>
    <t>Participation and contribution to events of partners ( Continental Bulletins workshops, RCOFs organized by co-beneficiaries …)</t>
  </si>
  <si>
    <t xml:space="preserve">Preparation or collection of speeches, statements and reports of stakeholders mentioning policies, plans, decisions made with climate services </t>
  </si>
  <si>
    <t>Preparation , organization and reporting on policy dialogue, roundtable, side events, exhibitions at COP 22, CSC-2, CONTR_02, MESA forum</t>
  </si>
  <si>
    <t>Preparation and organization and reporting on targeted brief to CSC-2 and other policy bodies of AU</t>
  </si>
  <si>
    <t>Further develop or consolidate training materials.</t>
  </si>
  <si>
    <t>Planning, organization and reporting CSC-2 and second round of Reg Tr</t>
  </si>
  <si>
    <t>Design and develop distance education packages</t>
  </si>
  <si>
    <t>Prepare and implement on the job training for focal points selected</t>
  </si>
  <si>
    <t>PM</t>
  </si>
  <si>
    <t>PM(L), TA(S)</t>
  </si>
  <si>
    <t>AFO(L), PM and TA (S), DG(S)</t>
  </si>
  <si>
    <t>Prepare, supervise, review, sign reports and timesheets</t>
  </si>
  <si>
    <t>CO(L) with PM and TA(S) , inputs from other team members</t>
  </si>
  <si>
    <t>Review concept note for the project to Green Climate Fund on linking climate knowledge to action as well as a project preparation funding application</t>
  </si>
  <si>
    <t xml:space="preserve">Briefing and  review of technical note JFM FMA 2017, with  systat and R generate the p value for trend analysis, instructions given for the technical note and bulletins  </t>
  </si>
  <si>
    <t>Dec 30 2016</t>
  </si>
  <si>
    <t>Jan 02 2016</t>
  </si>
  <si>
    <t>Review invitation letters for CSC</t>
  </si>
  <si>
    <t>13_17 February 2017 or March 20_24 2017// Niamey-Niger</t>
  </si>
  <si>
    <t>Recruitment and staff management ( CCA and DSF  STE on training, )</t>
  </si>
  <si>
    <t xml:space="preserve">Development of networks and partnershipswith RCOFs, Steering, planning, technical meetings </t>
  </si>
  <si>
    <t>6.1</t>
  </si>
  <si>
    <t>6.2</t>
  </si>
  <si>
    <t>6.3</t>
  </si>
  <si>
    <t>6.3.1</t>
  </si>
  <si>
    <t xml:space="preserve">Meeting on GCF project formulation </t>
  </si>
  <si>
    <t>discuss ACMAD, AGRHYMET, GFCS coordination in Dakar collaboration on GFCS project for GCF</t>
  </si>
  <si>
    <t xml:space="preserve">Prepare presentation </t>
  </si>
  <si>
    <t>Prepare the meeting with project document</t>
  </si>
  <si>
    <t>Prepare the meeting</t>
  </si>
  <si>
    <t>6.3.2</t>
  </si>
  <si>
    <t>6.3.3</t>
  </si>
  <si>
    <t>Formulation of GCF project with GFCS regional office</t>
  </si>
  <si>
    <t>inception phase for Sahel resilience project (usaid)</t>
  </si>
  <si>
    <t>PM and ACMAD SAF</t>
  </si>
  <si>
    <t>Prepare and use visibility and communication plan &amp;materials at  CSC-2, Mesa forum, CONTr_02 and Reg Trs</t>
  </si>
  <si>
    <t>6.3.4</t>
  </si>
  <si>
    <t>Formulation of Data rescue project with partners( WMO,…)</t>
  </si>
  <si>
    <t>6.3.5</t>
  </si>
  <si>
    <t>6.3.6</t>
  </si>
  <si>
    <t>formulation&amp;implementation of work plan wth ARC, signature of MoU with ARC</t>
  </si>
  <si>
    <t>6.3.7</t>
  </si>
  <si>
    <t>formulation and implementation of GMES&amp;Africa programme</t>
  </si>
  <si>
    <t>formulation of GFCS&amp;ACP programme</t>
  </si>
  <si>
    <t>PM and TA</t>
  </si>
  <si>
    <t>Last financial reporting for Vigirisk ( ACMAD may reimburse the AMA balance by end on 2017 using MESA indirect cost)</t>
  </si>
  <si>
    <t>Review work plan and schedule of events for Q1 2017  with detailed partnerships&amp;networking, meetings in Niamey</t>
  </si>
  <si>
    <t>January 2017</t>
  </si>
  <si>
    <t>Meeting with Africa Risk View</t>
  </si>
  <si>
    <t xml:space="preserve">online meetings of WMO/GFCS/CSIS/ICT </t>
  </si>
  <si>
    <t xml:space="preserve">read and review draft report of GCFS/CSIS/ICT December meeting </t>
  </si>
  <si>
    <r>
      <t xml:space="preserve">Administration, financial management and training of co-applicants on EDF rules ( </t>
    </r>
    <r>
      <rPr>
        <b/>
        <sz val="11"/>
        <color theme="1"/>
        <rFont val="Calibri"/>
        <family val="2"/>
        <scheme val="minor"/>
      </rPr>
      <t xml:space="preserve">account verification ,  request for prefinancing, </t>
    </r>
    <r>
      <rPr>
        <sz val="11"/>
        <color theme="1"/>
        <rFont val="Calibri"/>
        <family val="2"/>
        <scheme val="minor"/>
      </rPr>
      <t>financial reporting, administration, accounting</t>
    </r>
  </si>
  <si>
    <t>Supervize GIS expert with agreement to prepare by February the forecast verification report with JFM to OND 2016 forecasts, observation and related RPSS by mid february 2017</t>
  </si>
  <si>
    <t xml:space="preserve">Supervise STE CCA to generate median values for SST forecast indices and  significance levels of seasonal precip, procedure manual for SPI, forecast timeseries with examples, take example of precedure for verification from Bavhir Ahmadou </t>
  </si>
  <si>
    <t>Continue prepare two papers on existing climate services and RCC existing capacities and needs available in the GFCS&amp;ACP directory</t>
  </si>
  <si>
    <t>verify that update of RCC website is correct</t>
  </si>
  <si>
    <t>Put the short data rescue report on the RCC data rescue link , Bachir was taxked to liaise wil ali on upload of the report</t>
  </si>
  <si>
    <t>Budget to operate ACMAd MESA services prepared for use in GMES-Africa and GFCS&amp;Africa programme</t>
  </si>
  <si>
    <t>Update the RCC website with summary of data rescue achievements on training RCC page</t>
  </si>
  <si>
    <r>
      <t xml:space="preserve">Read ToRs of GCFS/CSIS/ICT  note that a minimum set of </t>
    </r>
    <r>
      <rPr>
        <b/>
        <sz val="11"/>
        <color theme="1"/>
        <rFont val="Calibri"/>
        <family val="2"/>
        <scheme val="minor"/>
      </rPr>
      <t>climate information output</t>
    </r>
    <r>
      <rPr>
        <sz val="11"/>
        <color theme="1"/>
        <rFont val="Calibri"/>
        <family val="2"/>
        <scheme val="minor"/>
      </rPr>
      <t xml:space="preserve"> at global, </t>
    </r>
    <r>
      <rPr>
        <b/>
        <sz val="11"/>
        <color theme="1"/>
        <rFont val="Calibri"/>
        <family val="2"/>
        <scheme val="minor"/>
      </rPr>
      <t>regional</t>
    </r>
    <r>
      <rPr>
        <sz val="11"/>
        <color theme="1"/>
        <rFont val="Calibri"/>
        <family val="2"/>
        <scheme val="minor"/>
      </rPr>
      <t xml:space="preserve"> and national level is required</t>
    </r>
  </si>
  <si>
    <t>Build and implement Climate Service Toolkit</t>
  </si>
  <si>
    <t>Review presentations made at the Developpers meeting in Geneva on the GFCS_relevant data, tools and products</t>
  </si>
  <si>
    <r>
      <t xml:space="preserve">CST is a suite of </t>
    </r>
    <r>
      <rPr>
        <b/>
        <sz val="11"/>
        <color theme="1"/>
        <rFont val="Calibri"/>
        <family val="2"/>
        <scheme val="minor"/>
      </rPr>
      <t>guidance, data, software tools, training resources, and examples</t>
    </r>
    <r>
      <rPr>
        <sz val="11"/>
        <color theme="1"/>
        <rFont val="Calibri"/>
        <family val="2"/>
        <scheme val="minor"/>
      </rPr>
      <t xml:space="preserve"> for enabling climate services at global, regional, and national levels</t>
    </r>
  </si>
  <si>
    <t xml:space="preserve">contract end  alphonsine ( 16 Jan  prepare a memo with a new programme ), Hurbert ( 4 february,  Hubert soumet une demande de suspension pour deux semaines et il reprend en fin Janvier  ) , Bachir ( O7 jan, memo à faire pour renouveller ) </t>
  </si>
  <si>
    <t>Jan 03 2017</t>
  </si>
  <si>
    <t>Jan 04 2017</t>
  </si>
  <si>
    <t>announcement, invitations, logistics for participants, tickets</t>
  </si>
  <si>
    <t>Prepare announcement and draft invitation letters for CONTR02 planned for Feb 13 17 2017 , programme of the training&amp;dialogue</t>
  </si>
  <si>
    <t>Remplacer le DG Diallo pour la signature des comptes MESA</t>
  </si>
  <si>
    <t xml:space="preserve">Musanganire prepare the table of extremes for 2016 and related maps, fact sheet for contr 2 and policy dialogue targeting policy makers, </t>
  </si>
  <si>
    <t>Jan 05 2017 meeting with musanganire on her extended contract work plan</t>
  </si>
  <si>
    <r>
      <t xml:space="preserve">Upload WMO </t>
    </r>
    <r>
      <rPr>
        <b/>
        <sz val="11"/>
        <color rgb="FFFF0000"/>
        <rFont val="Calibri"/>
        <family val="2"/>
        <scheme val="minor"/>
      </rPr>
      <t>excell tables</t>
    </r>
    <r>
      <rPr>
        <sz val="11"/>
        <color theme="1"/>
        <rFont val="Calibri"/>
        <family val="2"/>
        <scheme val="minor"/>
      </rPr>
      <t xml:space="preserve"> and the </t>
    </r>
    <r>
      <rPr>
        <b/>
        <sz val="11"/>
        <color rgb="FFFF0000"/>
        <rFont val="Calibri"/>
        <family val="2"/>
        <scheme val="minor"/>
      </rPr>
      <t>tables in the annual state</t>
    </r>
    <r>
      <rPr>
        <b/>
        <sz val="11"/>
        <color theme="1"/>
        <rFont val="Calibri"/>
        <family val="2"/>
        <scheme val="minor"/>
      </rPr>
      <t xml:space="preserve"> </t>
    </r>
    <r>
      <rPr>
        <sz val="11"/>
        <color theme="1"/>
        <rFont val="Calibri"/>
        <family val="2"/>
        <scheme val="minor"/>
      </rPr>
      <t>of climate 2015 and 2016</t>
    </r>
  </si>
  <si>
    <t>article of the newsletter number 6 : ACMAD-MESA and AGN/AUC, article 2 ACMAD-MESA and Africa Risk Capacity, ACMAD-MESA-ICPAC, ACMAD-MESA and NMHSs Maroc Meteo , ACMAD-MESA  and Niger Goverment,  articles ACMAD-MESA interviews at COP 22,  references include reports from ACMAD6MESA team, concept of ACMAD-MESA at COP22, concept and invitations to side events , prepare video for Steering committee, review bulletins and briefs</t>
  </si>
  <si>
    <t>Need a meeting to review musanganire's factsheets</t>
  </si>
  <si>
    <t xml:space="preserve">Meeting with GFCS regional coordinator for the Sahel </t>
  </si>
  <si>
    <t>31 January 2017</t>
  </si>
  <si>
    <t>read the concept of GCF pr</t>
  </si>
  <si>
    <t>message from veronica on Jan 04 saying Loa signed by WMO and send by mail to ACMAD</t>
  </si>
  <si>
    <t xml:space="preserve">Reveiw papers presented at the GFCS/CSIS/ICT meeting of developers of CST Climate Service Toolkit </t>
  </si>
  <si>
    <t>Jan 06 2017</t>
  </si>
  <si>
    <t>finalize and submit draft annoucements for CONTr and CSC to wassambo and Bakary , Peer Genees, peer hechler and Baddour</t>
  </si>
  <si>
    <t xml:space="preserve">Remind  Lambert for the letter on interest to EU Del,  </t>
  </si>
  <si>
    <t>Eleonor Marmefelt,  Head of SMHI Capacity Development, SMHI / Swedish Meteorological and Hydrological Institute,  Professional Services, SE - 601 76 NORRKÖPING, www.smhi.se,  E-post / Email: Eleonor.Marmefelt@smhi.se,  Tell / Phone: +46 (0)11 495 82 16 (mobil)</t>
  </si>
  <si>
    <t xml:space="preserve">The invitation letters should be sent to the following participants GCFS meeting on GCF project:
- GFCS: Arame tall ( Regional coordinator), Daouda Yahaya (Focal point in Niger)
- WMO: Bernard GOMEZ ( WMO Rep for West and central Africa, Laars Peter (lriishojgaard@wmo.int)/ Jose Camacho
- SMHI:  (eleonor.marmefelt@smhi.se)
- AGRHYMET: Abdou Ali
</t>
  </si>
  <si>
    <t>Dr. Arame Tall
GFCS Regional Coordinator, Africa
Représentant Régional du Cadre Mondial pour les Services Climatiques pour l'Afrique (CMSC)
United Nations Food and Agriculture Organization (FAO)
15, Rue Calmette x Rue El-Hadji Amadou A. Ndoye, Dakar BP 3300, Sénégal
Tel: (+221) 33 889 16 66
Fax: (+221) 33 889 16 70</t>
  </si>
  <si>
    <t xml:space="preserve">
To summarize our discussion:
the cooperation could focus on two main areas of work :
    SMHI support to develop a regional integrated hydro-met DB (supporting Aghrymet and ACMAD) ad national ones in Senegal and Niger - this falls within the activity A.2.2. of the USAID project
    Multi-ensemble modeling to develop a rice model to assess the impacts on rice in areas flooded by river Niger, building on the research activities that SMHI has carried out with Aghrymet and Aghrymet's capacity in agriculture meteorology - this could be part of a broader joint project proposal with SIDA based on your earlier discussions.
In addition, we have discussed the possible dates for the strategic high-level meeting between ACMAD and Aghrymet which would involve both WMO and SMHI. Arame has volunteered to check DGs availabilities in February and get back.
</t>
  </si>
  <si>
    <t>ACMAD to organize the meeting</t>
  </si>
  <si>
    <t>Review GMES Africa Presentations</t>
  </si>
  <si>
    <t>Next week write  Memo to rnew contracts ( musanganire, Bachir, ) , organize recruitment comitte with invitation made by Lambert, follow up preparation GFCS/GCF meeting, recruitment CCA STE MESA,  prepare memo for contracts extension,  finalize the preparation for arame meeting, meet with daouda</t>
  </si>
  <si>
    <r>
      <t xml:space="preserve">Pourrais-tu participer ici à ACMAD le </t>
    </r>
    <r>
      <rPr>
        <b/>
        <sz val="11"/>
        <color theme="1"/>
        <rFont val="Calibri"/>
        <family val="2"/>
        <scheme val="minor"/>
      </rPr>
      <t>Mardi prochain à 9h00 à une courte rencontre and M. Daouda avec les points suivants à discute</t>
    </r>
    <r>
      <rPr>
        <sz val="11"/>
        <color theme="1"/>
        <rFont val="Calibri"/>
        <family val="2"/>
        <scheme val="minor"/>
      </rPr>
      <t>r?
1- note conceptuelle de la réunion ( 1 page) + agenda
2- Logistique</t>
    </r>
  </si>
  <si>
    <t>Notification No : 300035079
Subject : 300035079 Licensed Service Subscriptions
Dear Andre
Please note that we have received confirmation of the license approval
for the University of Nairobi.
I have contacted John Nzioka Muthama regarding creating an EO Portal
account so that we can add licensed data to his EKU account.
Best regards</t>
  </si>
  <si>
    <t>Review CONTR-02 invitation letters, submit titles of papers to vincent for GFCS&amp;ACP</t>
  </si>
  <si>
    <t>Jan 09 2017</t>
  </si>
  <si>
    <r>
      <t xml:space="preserve">list of tasks for the week: </t>
    </r>
    <r>
      <rPr>
        <b/>
        <sz val="11"/>
        <color theme="1"/>
        <rFont val="Calibri"/>
        <family val="2"/>
        <scheme val="minor"/>
      </rPr>
      <t xml:space="preserve"> -  Meeting to prepare GFCS Sahel project funded by USAID and GFCS/GCF project formulation meetings
- Draft concept note and agenda for the meeting above
- Draft Memoranda for staff contracts extension
-Organize recruitment committee meetings
- review and finalize invitations to CONTR-02 and CSC-2,  -Draft invitations to policy dialogue day at CONTR-02</t>
    </r>
    <r>
      <rPr>
        <sz val="11"/>
        <color theme="1"/>
        <rFont val="Calibri"/>
        <family val="2"/>
        <scheme val="minor"/>
      </rPr>
      <t xml:space="preserve">
</t>
    </r>
  </si>
  <si>
    <t>Discuss hotel reservation for policy dialogue with Serges, Lambert and Soluxe hotel Request for 3 proforma invoices</t>
  </si>
  <si>
    <t>letters in french and english for participants to policy dialogue drafted with a concept note and tentative programme</t>
  </si>
  <si>
    <t>Draft concept note and programme for the strategic meeting on the role of ACMAD and AGRHYMET for implementation of GFCS in Africa</t>
  </si>
  <si>
    <t>recruitment of CCA expert meeting at 11 AM</t>
  </si>
  <si>
    <t>Jan 10 2017</t>
  </si>
  <si>
    <t>Jan 10 217</t>
  </si>
  <si>
    <t>Monitor the completion of justifications collected of expensed particularly salary slips and payroll by Lambert. Ensure all signature by DG done</t>
  </si>
  <si>
    <t>Jan 11 2017</t>
  </si>
  <si>
    <t>Review and signature of weekly reports/timesheets of Dec fro Arlindo and Bachir (GIS)</t>
  </si>
  <si>
    <t>Continue preparartion of materirali sucess stories for MESA day in brissels next week</t>
  </si>
  <si>
    <t>Complete and Submit the list of potential ACMAD participants to MESA forum sent to Tseday</t>
  </si>
  <si>
    <t>review listcom materials fro CONTR, CZ by friday</t>
  </si>
  <si>
    <t>Lambert to add  vacancy number , its publication date and staff contract number start and end date in the staff status</t>
  </si>
  <si>
    <t>Bachir write a letter expressing his availability to continue working for GIS support to the project tomorrow starting with his first renewal  ''urgent</t>
  </si>
  <si>
    <t xml:space="preserve">renewal explanations for part time contract for bachir and short term full time contract for musanganire done </t>
  </si>
  <si>
    <t>prepare success stories for brussels meeting on formulation of GFCS ACP programme</t>
  </si>
  <si>
    <t>Jan 12 2017</t>
  </si>
  <si>
    <t>collect and send statement on instrest generate by EUD prefinancing to EUD</t>
  </si>
  <si>
    <t>Recruitùent CCA STE completed and Dr. Ly notified</t>
  </si>
  <si>
    <t>Jan 13 2017</t>
  </si>
  <si>
    <t>My taskxs next week: participate in GFCS ACP task team meeting in Bruxels, finalize and present papers on RCC existing capacity and needs, ACMAD's experience on Climate Services with MESA ,  present success stories of ACMAD MESA in Bruxels</t>
  </si>
  <si>
    <t xml:space="preserve">continue prepare GFCS ACP meeting  papaers on exisitin climate services, RCC existing capacities and needs, memos for renewal for Musanganire and Bachir done </t>
  </si>
  <si>
    <t xml:space="preserve">continue prepare GFCS ACP meeting  papaers on exisitin climate services, RCC existing capacities and needs, success stories </t>
  </si>
  <si>
    <t xml:space="preserve">review 2016 continental seasonal forecast assessment drafted by Bachir </t>
  </si>
  <si>
    <t>Travel to Bruxels</t>
  </si>
  <si>
    <t>Jan 17 2017</t>
  </si>
  <si>
    <t>day 2   presentation of the Pacific region view on programme development for climate services by Netatua Pelesikoti of the Pacific Regional Environmental Programme</t>
  </si>
  <si>
    <t>reporting, programing, approval of reports, the needs from users in GFCS sectors in the Pacific are recorded and discussed with NMHSs through extensive consultations leading to a strategy and a programme to improve climate services. Key actions identified. , Leaders endorsed the framework for resilient Development in the Pacific: an integrated approach for DRM and CC, adoption of a WMO RA V PAcific RCC-Network to better reflect the network service domain</t>
  </si>
  <si>
    <t>Pacific to start RCC demonstration during second half of 2017</t>
  </si>
  <si>
    <t xml:space="preserve">GFCS ACP will help RCC demo in the pacific , JICA to support the countries,   </t>
  </si>
  <si>
    <t>challenges on resource management ( quality and quantity of water, energy shortage, marine polution, blue economy development, land use, climate change, sea level rise, tourism development, floods due to urban planning, waste management</t>
  </si>
  <si>
    <t>Priorities for IOC:  Fishery management, climate change , DRR, management of marine ecosystems, Food security and agriculture, epidemic</t>
  </si>
  <si>
    <t>Structures in IOC:  DRR platform, Coral reef Network, Monitoring and surveillance of epidemics which meet every week, SWIOCOF,  Climate Resilience Islands partnership</t>
  </si>
  <si>
    <t>IOC Centres ,     Maritime Security Information Centres, Nairobi convention and related protocols( align regional actions), AUC Maritime safety strategy</t>
  </si>
  <si>
    <t>Needs for climate services for Maritime sector, DRR,  waves, surges, ocean currents, SST, floods, beach and shoreline degratdation, outbreaks of diseases post disasters</t>
  </si>
  <si>
    <t>Gaps on climate services: human resources limitation, equipments, turn over of staffs, tools, modeling, ocean observations, information and data, institutional arrangements</t>
  </si>
  <si>
    <t>Ecowas paper on priorities and needs for climate services</t>
  </si>
  <si>
    <t xml:space="preserve">Clmate change vulnerability strategy project is under implementation,  MESA projects at AGRHYMET and Univ of Ghana,  ECOWAS Meteorology programme developed and adopted by Ministers which look at gaps, challenges of NMHSs , during adoption supported by Sweden it is anticipated that NFCS should be developed focusing on climate sensitive sectors of the GFCS,  Regional Framework for Climate Services  is expected from the strategy,  GFCS secretariat is established in Dakar to develop resilience in the Sahel,  Priority is agriculture and food security under CAADP,  ECOAGRIS is being implemented to inform productivity, exchange of information including on market in the region,  </t>
  </si>
  <si>
    <t>other importnt sectors health, energy, early warning systems</t>
  </si>
  <si>
    <r>
      <rPr>
        <b/>
        <sz val="11"/>
        <color theme="1"/>
        <rFont val="Calibri"/>
        <family val="2"/>
        <scheme val="minor"/>
      </rPr>
      <t>paper by Jina from IOC</t>
    </r>
    <r>
      <rPr>
        <sz val="11"/>
        <color theme="1"/>
        <rFont val="Calibri"/>
        <family val="2"/>
        <scheme val="minor"/>
      </rPr>
      <t xml:space="preserve"> with overview, </t>
    </r>
    <r>
      <rPr>
        <b/>
        <sz val="11"/>
        <color theme="1"/>
        <rFont val="Calibri"/>
        <family val="2"/>
        <scheme val="minor"/>
      </rPr>
      <t>challenges of IOC including environmental, costal erosion, pollution, coastal management, weather and climate, pest and doseases, prolong dry season, heavy rains, maritime safety, coreal bleaching, algae blooming, dengue,</t>
    </r>
    <r>
      <rPr>
        <sz val="11"/>
        <color theme="1"/>
        <rFont val="Calibri"/>
        <family val="2"/>
        <scheme val="minor"/>
      </rPr>
      <t xml:space="preserve"> </t>
    </r>
  </si>
  <si>
    <r>
      <rPr>
        <b/>
        <sz val="11"/>
        <color theme="1"/>
        <rFont val="Calibri"/>
        <family val="2"/>
        <scheme val="minor"/>
      </rPr>
      <t xml:space="preserve">paper by IGAD </t>
    </r>
    <r>
      <rPr>
        <sz val="11"/>
        <color theme="1"/>
        <rFont val="Calibri"/>
        <family val="2"/>
        <scheme val="minor"/>
      </rPr>
      <t>with overview on CC, CV and GFCS, role of IGAD, challenges and opportunities</t>
    </r>
  </si>
  <si>
    <r>
      <t xml:space="preserve">CC affects places, species and livelihoods, </t>
    </r>
    <r>
      <rPr>
        <b/>
        <sz val="11"/>
        <color theme="1"/>
        <rFont val="Calibri"/>
        <family val="2"/>
        <scheme val="minor"/>
      </rPr>
      <t>role of IGAD</t>
    </r>
    <r>
      <rPr>
        <sz val="11"/>
        <color theme="1"/>
        <rFont val="Calibri"/>
        <family val="2"/>
        <scheme val="minor"/>
      </rPr>
      <t xml:space="preserve"> include prepare NAPAs, smart agriculture and green economy, information systems strategies, strengthen NMHS (PUMA, AMESD, GMES, IGAD-HYCOS, Enhancing human resources, develop and implement international instruments and regional centres</t>
    </r>
  </si>
  <si>
    <t>priority sectors include agriculture , water</t>
  </si>
  <si>
    <t>GFCS implementation on observations ( PUMA,  HYCOS), research and modeling (ICPAC),  CSIS (ICPAC…), UIP ( GHACOF, IGAD Resilience Platform,),  Capacity building at national and regional levels</t>
  </si>
  <si>
    <r>
      <t xml:space="preserve">Opportunities include GFCS and related exchanges, sharing of knoledge and experiences, institutional partnerships, pooling resources at regional level with joint planning, support from UN system, joint research and technology and platform, </t>
    </r>
    <r>
      <rPr>
        <b/>
        <sz val="11"/>
        <color theme="1"/>
        <rFont val="Calibri"/>
        <family val="2"/>
        <scheme val="minor"/>
      </rPr>
      <t>GFCS linked and mainstreamed/integrated with AU agenda 2063 to ensure sustainability and ownership</t>
    </r>
  </si>
  <si>
    <t xml:space="preserve">CEMAC paper on impacts of climate services includes RCC in the region, GFCS sectors, Kigali declaration, ECCAS has 11 countries </t>
  </si>
  <si>
    <r>
      <rPr>
        <b/>
        <sz val="11"/>
        <color theme="1"/>
        <rFont val="Calibri"/>
        <family val="2"/>
        <scheme val="minor"/>
      </rPr>
      <t>priorities areas</t>
    </r>
    <r>
      <rPr>
        <sz val="11"/>
        <color theme="1"/>
        <rFont val="Calibri"/>
        <family val="2"/>
        <scheme val="minor"/>
      </rPr>
      <t xml:space="preserve"> for RCC services include  energy, agriculture ( droughts, drys spells, onset and withdrawal, seasonal rainfall), transport ( river levels, low and high flows)</t>
    </r>
  </si>
  <si>
    <r>
      <rPr>
        <b/>
        <sz val="11"/>
        <color theme="1"/>
        <rFont val="Calibri"/>
        <family val="2"/>
        <scheme val="minor"/>
      </rPr>
      <t>opportunities</t>
    </r>
    <r>
      <rPr>
        <sz val="11"/>
        <color theme="1"/>
        <rFont val="Calibri"/>
        <family val="2"/>
        <scheme val="minor"/>
      </rPr>
      <t xml:space="preserve"> ( kigali declaration with WMO, ACMAD,… which prioritized the support for RCC for Central Africa) starting with SAWIDRA  projet funded by AfDB.</t>
    </r>
  </si>
  <si>
    <r>
      <t xml:space="preserve">acreditation for the GCF and AF, it carried out </t>
    </r>
    <r>
      <rPr>
        <b/>
        <sz val="11"/>
        <color theme="1"/>
        <rFont val="Calibri"/>
        <family val="2"/>
        <scheme val="minor"/>
      </rPr>
      <t>policy</t>
    </r>
    <r>
      <rPr>
        <sz val="11"/>
        <color theme="1"/>
        <rFont val="Calibri"/>
        <family val="2"/>
        <scheme val="minor"/>
      </rPr>
      <t xml:space="preserve">, </t>
    </r>
    <r>
      <rPr>
        <b/>
        <sz val="11"/>
        <color theme="1"/>
        <rFont val="Calibri"/>
        <family val="2"/>
        <scheme val="minor"/>
      </rPr>
      <t xml:space="preserve">technical coordination  </t>
    </r>
    <r>
      <rPr>
        <sz val="11"/>
        <color theme="1"/>
        <rFont val="Calibri"/>
        <family val="2"/>
        <scheme val="minor"/>
      </rPr>
      <t xml:space="preserve">and </t>
    </r>
    <r>
      <rPr>
        <b/>
        <sz val="11"/>
        <color theme="1"/>
        <rFont val="Calibri"/>
        <family val="2"/>
        <scheme val="minor"/>
      </rPr>
      <t>resource mobilization</t>
    </r>
    <r>
      <rPr>
        <sz val="11"/>
        <color theme="1"/>
        <rFont val="Calibri"/>
        <family val="2"/>
        <scheme val="minor"/>
      </rPr>
      <t xml:space="preserve"> functions</t>
    </r>
  </si>
  <si>
    <r>
      <rPr>
        <b/>
        <sz val="11"/>
        <color theme="1"/>
        <rFont val="Calibri"/>
        <family val="2"/>
        <scheme val="minor"/>
      </rPr>
      <t>AUC paper</t>
    </r>
    <r>
      <rPr>
        <sz val="11"/>
        <color theme="1"/>
        <rFont val="Calibri"/>
        <family val="2"/>
        <scheme val="minor"/>
      </rPr>
      <t xml:space="preserve">  on policies and strategies:   Integrated Africa strategy on meteorology </t>
    </r>
  </si>
  <si>
    <t>pillars 2 and 3 of the met strategy with enhance production and delivery of services , develop services for CC</t>
  </si>
  <si>
    <r>
      <rPr>
        <b/>
        <sz val="11"/>
        <color theme="1"/>
        <rFont val="Calibri"/>
        <family val="2"/>
        <scheme val="minor"/>
      </rPr>
      <t>Sectors</t>
    </r>
    <r>
      <rPr>
        <sz val="11"/>
        <color theme="1"/>
        <rFont val="Calibri"/>
        <family val="2"/>
        <scheme val="minor"/>
      </rPr>
      <t xml:space="preserve">  food security with the malabo declaration on agriculture and agenda 2063, PIDA</t>
    </r>
  </si>
  <si>
    <r>
      <rPr>
        <b/>
        <sz val="11"/>
        <color theme="1"/>
        <rFont val="Calibri"/>
        <family val="2"/>
        <scheme val="minor"/>
      </rPr>
      <t xml:space="preserve">Priorities </t>
    </r>
    <r>
      <rPr>
        <sz val="11"/>
        <color theme="1"/>
        <rFont val="Calibri"/>
        <family val="2"/>
        <scheme val="minor"/>
      </rPr>
      <t xml:space="preserve">  CAADP, Africa water vision ( water resources, demands, weak institutions and legal framework…), Senda framework and Africa DRR strategy, Africa maritime strategy, Draft African climate change strategy, </t>
    </r>
  </si>
  <si>
    <r>
      <rPr>
        <b/>
        <sz val="11"/>
        <color theme="1"/>
        <rFont val="Calibri"/>
        <family val="2"/>
        <scheme val="minor"/>
      </rPr>
      <t>Programmes for climate services</t>
    </r>
    <r>
      <rPr>
        <sz val="11"/>
        <color theme="1"/>
        <rFont val="Calibri"/>
        <family val="2"/>
        <scheme val="minor"/>
      </rPr>
      <t xml:space="preserve"> include  ClimDev Africa,  Building dissater resilence in sub-saharan Africa, great green wall, </t>
    </r>
  </si>
  <si>
    <r>
      <rPr>
        <b/>
        <sz val="11"/>
        <color theme="1"/>
        <rFont val="Calibri"/>
        <family val="2"/>
        <scheme val="minor"/>
      </rPr>
      <t>Mechanisms with organized Users for the UIP</t>
    </r>
    <r>
      <rPr>
        <sz val="11"/>
        <color theme="1"/>
        <rFont val="Calibri"/>
        <family val="2"/>
        <scheme val="minor"/>
      </rPr>
      <t xml:space="preserve">   AGN, PAP, AfWG on  DRR, …</t>
    </r>
  </si>
  <si>
    <r>
      <t xml:space="preserve">MESA has highligthed the </t>
    </r>
    <r>
      <rPr>
        <b/>
        <sz val="11"/>
        <color theme="1"/>
        <rFont val="Calibri"/>
        <family val="2"/>
        <scheme val="minor"/>
      </rPr>
      <t>challenges</t>
    </r>
    <r>
      <rPr>
        <sz val="11"/>
        <color theme="1"/>
        <rFont val="Calibri"/>
        <family val="2"/>
        <scheme val="minor"/>
      </rPr>
      <t xml:space="preserve"> among which  </t>
    </r>
    <r>
      <rPr>
        <b/>
        <sz val="11"/>
        <color theme="1"/>
        <rFont val="Calibri"/>
        <family val="2"/>
        <scheme val="minor"/>
      </rPr>
      <t>access to data</t>
    </r>
    <r>
      <rPr>
        <sz val="11"/>
        <color theme="1"/>
        <rFont val="Calibri"/>
        <family val="2"/>
        <scheme val="minor"/>
      </rPr>
      <t xml:space="preserve">, </t>
    </r>
    <r>
      <rPr>
        <b/>
        <sz val="11"/>
        <color theme="1"/>
        <rFont val="Calibri"/>
        <family val="2"/>
        <scheme val="minor"/>
      </rPr>
      <t>products</t>
    </r>
    <r>
      <rPr>
        <sz val="11"/>
        <color theme="1"/>
        <rFont val="Calibri"/>
        <family val="2"/>
        <scheme val="minor"/>
      </rPr>
      <t xml:space="preserve"> and </t>
    </r>
    <r>
      <rPr>
        <b/>
        <sz val="11"/>
        <color theme="1"/>
        <rFont val="Calibri"/>
        <family val="2"/>
        <scheme val="minor"/>
      </rPr>
      <t>tailored services</t>
    </r>
  </si>
  <si>
    <t>discussions mentioned the role of AUC and RECs to play their role of linking RICs services with policy/decision bodies, platforms, groups, networks</t>
  </si>
  <si>
    <t xml:space="preserve">SADC has regional development programme and regional master plan, Climate Services Centre is the main guiding instrument for SADC, water , agriculture are priorities, challenges include human resources, </t>
  </si>
  <si>
    <t>need to have RECs with plans similar to the Pacific in Africa</t>
  </si>
  <si>
    <t>paper by AMCOMET ( jay wilson programme manager)</t>
  </si>
  <si>
    <t>overview high level  policy mechanism on meteorology and applications, joint WMO and AUC endorsed by AU states</t>
  </si>
  <si>
    <t>EUMETSAT contribution to GFCS:  Global satellite data provided with climate quality through Satellite architecture for climate services, SAF climat  for energy and agriculture, organize all satellite datasets are available for the project, technical infrastructure and services, training on use of satellite data for climate monitoring, support the formulation of GFCS-Africa project, participation to governance of the programm</t>
  </si>
  <si>
    <r>
      <t xml:space="preserve">AMCOMET activities ( National strategic plans for NMHSs with validation in AU meeting in Lusaka) , currently developing with UNECA/ACPC in countries, regional gap analysis and capacity needs assessments, strategy fior RCC in central africa ( approved in 2015), consolidate RCC assessment, AMDAR implementation, </t>
    </r>
    <r>
      <rPr>
        <b/>
        <sz val="11"/>
        <color theme="1"/>
        <rFont val="Calibri"/>
        <family val="2"/>
        <scheme val="minor"/>
      </rPr>
      <t>QMS certification and competency assessments !!!,</t>
    </r>
    <r>
      <rPr>
        <sz val="11"/>
        <color theme="1"/>
        <rFont val="Calibri"/>
        <family val="2"/>
        <scheme val="minor"/>
      </rPr>
      <t xml:space="preserve">  </t>
    </r>
    <r>
      <rPr>
        <b/>
        <sz val="11"/>
        <color theme="1"/>
        <rFont val="Calibri"/>
        <family val="2"/>
        <scheme val="minor"/>
      </rPr>
      <t>coordination !!!</t>
    </r>
    <r>
      <rPr>
        <sz val="11"/>
        <color theme="1"/>
        <rFont val="Calibri"/>
        <family val="2"/>
        <scheme val="minor"/>
      </rPr>
      <t xml:space="preserve"> Early warning in Lake victoria, GMES&amp;Africa, AU Space working group, met input to African space programme focused on capacity building, NWP Education programme in Africa to increase expertise, CR4D with input to UNFCCC, coordination, with MESA climate services, Link programmes to the met strategy, Feasibiliyty studies to take into account available opportunities</t>
    </r>
  </si>
  <si>
    <t>debrief of group 2 session meeting with my report presented from the group session on governace/management structure , links wit other projects, owenership, sustainability, additional funding. I delivered during Jan 17 and 18 with 2 papers on RCC capacity and needs as well as existing climate services with ACMAD_MESA services, a presentation of a draft logframe by Vincent followed by discussions was made</t>
  </si>
  <si>
    <t>sep 17 2017 for another meeting of GFCS task team to review/validate the draft identification and formulation document for GFCS ACP programme</t>
  </si>
  <si>
    <t>questionnaire to be sent to validate actions , long distance calls, inception report will have agenda, visits plans, working sessions, befor april 24 a draft inception to be validated in Dakar</t>
  </si>
  <si>
    <t>Review concept and list of participants for 31 Jan meeting</t>
  </si>
  <si>
    <t>discuss ACMAD ARC log frame, operational plan and work plan with manfred</t>
  </si>
  <si>
    <t>Jan 23 2017</t>
  </si>
  <si>
    <t>Jan 19 2017</t>
  </si>
  <si>
    <t>make  bank reconciliation fro Dec 2016</t>
  </si>
  <si>
    <t>Read review the LOA with WMO on USAID project with annexes</t>
  </si>
  <si>
    <t xml:space="preserve">Review tasks of Lambert and Djibo for last week </t>
  </si>
  <si>
    <r>
      <rPr>
        <sz val="11"/>
        <color rgb="FFFF0000"/>
        <rFont val="Calibri"/>
        <family val="2"/>
        <scheme val="minor"/>
      </rPr>
      <t>Tasks next week lambert:</t>
    </r>
    <r>
      <rPr>
        <sz val="11"/>
        <color theme="1"/>
        <rFont val="Calibri"/>
        <family val="2"/>
        <scheme val="minor"/>
      </rPr>
      <t xml:space="preserve">  prepare justification of COP 22 expenses and income&amp;expenditure statement, complete pay roll and payment slips from July to Dec 2016, prepare budgets for CONT-02, Policy dialogue, CSC2, </t>
    </r>
    <r>
      <rPr>
        <sz val="11"/>
        <color rgb="FFFF0000"/>
        <rFont val="Calibri"/>
        <family val="2"/>
        <scheme val="minor"/>
      </rPr>
      <t>verify justification documents for operations to prepare account verificationk list an</t>
    </r>
    <r>
      <rPr>
        <sz val="11"/>
        <color theme="1"/>
        <rFont val="Calibri"/>
        <family val="2"/>
        <scheme val="minor"/>
      </rPr>
      <t xml:space="preserve">d  ( use the checklists, draft letter to call the auditor, financial reports from agrhymet and icpac, Physical inventory list, use explanatory memo to prepare contract renewal for musanganire and bachir,                                                                                                                                                      </t>
    </r>
    <r>
      <rPr>
        <sz val="11"/>
        <color rgb="FFFF0000"/>
        <rFont val="Calibri"/>
        <family val="2"/>
        <scheme val="minor"/>
      </rPr>
      <t>Tasks for Djibo next week</t>
    </r>
    <r>
      <rPr>
        <sz val="11"/>
        <color theme="1"/>
        <rFont val="Calibri"/>
        <family val="2"/>
        <scheme val="minor"/>
      </rPr>
      <t>:</t>
    </r>
    <r>
      <rPr>
        <sz val="11"/>
        <color rgb="FFFF0000"/>
        <rFont val="Calibri"/>
        <family val="2"/>
        <scheme val="minor"/>
      </rPr>
      <t xml:space="preserve"> complete asset register</t>
    </r>
    <r>
      <rPr>
        <sz val="11"/>
        <color theme="1"/>
        <rFont val="Calibri"/>
        <family val="2"/>
        <scheme val="minor"/>
      </rPr>
      <t xml:space="preserve">, inventory of supplies and consumables, monitoring reports, make a roster file with one table per position in MESA and all experts CVs who has been rated above 70/100 statr the table with GIS expert position, the marks given in recruitement meeting reports should be in a columun of a table with name, firstname, mark, reference number and date of recruitment report,  Scan the recruitment documents for RFA ( Vacancy, recruitment report, notifications, letters/emails with salary levels requested by selected candidates, </t>
    </r>
    <r>
      <rPr>
        <b/>
        <sz val="11"/>
        <color theme="1"/>
        <rFont val="Calibri"/>
        <family val="2"/>
        <scheme val="minor"/>
      </rPr>
      <t>collect all recruitment files and build a roster file for each position in MESA ,</t>
    </r>
  </si>
  <si>
    <t>Jan 24 2017</t>
  </si>
  <si>
    <t>Attend Servir meeting in AGRHYMET and prepare my weekly reports and timesheets</t>
  </si>
  <si>
    <t xml:space="preserve">PM </t>
  </si>
  <si>
    <t>day 1 meeting see minutes</t>
  </si>
  <si>
    <r>
      <rPr>
        <b/>
        <sz val="11"/>
        <color theme="1"/>
        <rFont val="Calibri"/>
        <family val="2"/>
        <scheme val="minor"/>
      </rPr>
      <t>Challenges in IGAD</t>
    </r>
    <r>
      <rPr>
        <sz val="11"/>
        <color theme="1"/>
        <rFont val="Calibri"/>
        <family val="2"/>
        <scheme val="minor"/>
      </rPr>
      <t xml:space="preserve"> include access to technology, planning, coordination, data exchange, lack of roadmap for implementation of GFCS taking existing programmes into account, sustainability, low levels of implementation of policies and strategies, duplication and waste of resources</t>
    </r>
  </si>
  <si>
    <t>attend servir meeting in AGRHYMET, review products for the final 2016 state of climate and climate change indices, revu=iew and upfdate a video for the policy dialogue day and steering committe meeting</t>
  </si>
  <si>
    <t>leave</t>
  </si>
  <si>
    <t>initiate Operationalization of the Climate Service toolkit for developing countries</t>
  </si>
  <si>
    <t>March</t>
  </si>
  <si>
    <t>RA I RAIDEG meeting extended to climate community</t>
  </si>
  <si>
    <t>Prepare presentation, prepare travel authorization</t>
  </si>
  <si>
    <t>jan  26 to 28</t>
  </si>
  <si>
    <t>Prof Muthama has constraints for travel ask lambert/djibo to make a list of nominated participants send nominative letters and make flight/hotel reservation very urgent</t>
  </si>
  <si>
    <t>Lambert to send sample recruitment documents to Muthama</t>
  </si>
  <si>
    <t xml:space="preserve">Review vacancy notice for STE UoN and submission to Muthama for publication </t>
  </si>
  <si>
    <t>Jan 28 2017</t>
  </si>
  <si>
    <t>Jan 31 2017</t>
  </si>
  <si>
    <t>Review ICPAC report for y first installment and send message to request justification of expenses this is done</t>
  </si>
  <si>
    <t>contact AfDB and WMO for bluejean access to video conf, prepare and submit to gedeon inputs to ecowas meeting to set un a science and technical committe for implementation of ECOWAS strategy on CC and DDRR</t>
  </si>
  <si>
    <t>Review of materials to prepare for the CONTR-2 by Arlindo, review of content for the remaining 3 deliverables on CCA ( State of climate for 2016, exyreme temperatures and precipitation changes in Africa</t>
  </si>
  <si>
    <t>urgent revise iuniversity of nairobi vacancy notice  and financial documents of icpac and agrhymet</t>
  </si>
  <si>
    <t>Feb 02 2017</t>
  </si>
  <si>
    <t xml:space="preserve">briefing for technical note valid for FMA and MAM 2017 trend and significance level,   revises the trend data  using CAMS-OPI data , CHIRPS, and ARC monthly, train long range forecasters from Gana, Nigeria and ToT for ACMAd experts, guidance given to prepare CONT-2 </t>
  </si>
  <si>
    <t>Meeting to prepare logistics for  CONTR-02, policy dialogue day and Steering meeting  with Djibo and lambert ( budget, information notes, participants details , flights reservations, hotel reservations)</t>
  </si>
  <si>
    <t>Feb 06 2017</t>
  </si>
  <si>
    <r>
      <t xml:space="preserve"> Video conference with WMO to prepare CSIS nanjing workshop  items discussed : </t>
    </r>
    <r>
      <rPr>
        <b/>
        <sz val="11"/>
        <color theme="1"/>
        <rFont val="Calibri"/>
        <family val="2"/>
        <scheme val="minor"/>
      </rPr>
      <t>review concept ( goal , outcomes) of the workshop,  status on CST online prototype,  workshop agenda and sessions format,  strategy on activities prior to the meeting (actions to be distributed to organizing group members), update on logistics</t>
    </r>
  </si>
  <si>
    <t xml:space="preserve">Feb 07 2017 </t>
  </si>
  <si>
    <t xml:space="preserve">verify that Djibo print the list/inventory of ACMAD suppliers, assets register, inventory of consummables and supplies , Lambert fill the financial report chacklist, account verification preparation checklist, prepare and meet the support finance controler,  Continue prepara DG Diallo's report, </t>
  </si>
  <si>
    <t>first meeting with USAId/ NRC deployee</t>
  </si>
  <si>
    <t>finalize six documents for the CSC2 for translation</t>
  </si>
  <si>
    <t>finalize meeting report on the roles of ACMAD/AGRHYMET for implementation of GCFS in ECPWAS region</t>
  </si>
  <si>
    <t>Feb  08 2017</t>
  </si>
  <si>
    <r>
      <t xml:space="preserve">I am happy to inform you that an </t>
    </r>
    <r>
      <rPr>
        <b/>
        <sz val="11"/>
        <color theme="1"/>
        <rFont val="Calibri"/>
        <family val="2"/>
        <scheme val="minor"/>
      </rPr>
      <t>International Workshop on Climate Services Information System (CSIS) operations and coordination</t>
    </r>
    <r>
      <rPr>
        <sz val="11"/>
        <color theme="1"/>
        <rFont val="Calibri"/>
        <family val="2"/>
        <scheme val="minor"/>
      </rPr>
      <t xml:space="preserve">, under auspices of WMO Implementation Coordination Team on CSIS (ICT-CSIS), will be held from </t>
    </r>
    <r>
      <rPr>
        <b/>
        <sz val="11"/>
        <color theme="1"/>
        <rFont val="Calibri"/>
        <family val="2"/>
        <scheme val="minor"/>
      </rPr>
      <t>21 to 24 March 2017 in Nanjing, China</t>
    </r>
    <r>
      <rPr>
        <sz val="11"/>
        <color theme="1"/>
        <rFont val="Calibri"/>
        <family val="2"/>
        <scheme val="minor"/>
      </rPr>
      <t xml:space="preserve">. The workshop will focus on </t>
    </r>
    <r>
      <rPr>
        <b/>
        <sz val="11"/>
        <color theme="1"/>
        <rFont val="Calibri"/>
        <family val="2"/>
        <scheme val="minor"/>
      </rPr>
      <t>developing an Action Plan on CSIS implementation with particular attention to national level operations including the required global and regional inputs</t>
    </r>
    <r>
      <rPr>
        <sz val="11"/>
        <color theme="1"/>
        <rFont val="Calibri"/>
        <family val="2"/>
        <scheme val="minor"/>
      </rPr>
      <t xml:space="preserve">. </t>
    </r>
    <r>
      <rPr>
        <b/>
        <sz val="11"/>
        <color theme="1"/>
        <rFont val="Calibri"/>
        <family val="2"/>
        <scheme val="minor"/>
      </rPr>
      <t>Climate Services Toolkit prototype</t>
    </r>
    <r>
      <rPr>
        <sz val="11"/>
        <color theme="1"/>
        <rFont val="Calibri"/>
        <family val="2"/>
        <scheme val="minor"/>
      </rPr>
      <t xml:space="preserve"> will be also addressed at the workshop.
Workshop participants include representatives from several GPCLRFs, RCCs and RCOFs,  from NMHSs of GFCS-identified illustrative eight countries, as well as experts from the CCl ICT-CSIS and WMO Secretariat.  </t>
    </r>
  </si>
  <si>
    <t>Feb 09 2017</t>
  </si>
  <si>
    <t>Feb 10</t>
  </si>
  <si>
    <t>List of CSC2 participants sent to CSE with draft invitation letter from local host.   leave day</t>
  </si>
  <si>
    <t>contacts of CSC 2 participants a full list made . Decleration on Kenya drought by Uhuru Kenyatta sent to them with amessage that a session on strengthening and sustaining the ACMAD-MESA services  will be included in the agenda of the steering committee meeting</t>
  </si>
  <si>
    <t>Feb 09 and 10 are leave days</t>
  </si>
  <si>
    <t>Feb 13 to 17</t>
  </si>
  <si>
    <t xml:space="preserve">Continental training 2  with opening ceremony, objectives and expected outcomes of the training ,  Overview of ACMAD-MESA project and achievements to date, </t>
  </si>
  <si>
    <t>remind lambert</t>
  </si>
  <si>
    <t>need to sit with Mme Joyce, the Web STE and Manfred for thrpugh review of the website</t>
  </si>
  <si>
    <t xml:space="preserve">reminder </t>
  </si>
  <si>
    <t>Control AGRHYMET expenses justification, ICPAC expenses justifications, suuport Univ of Nairobi STE recruitment</t>
  </si>
  <si>
    <t>USAID project deployee on LRF work plan and weekly report review with inputs</t>
  </si>
  <si>
    <t xml:space="preserve">Look at contingency budget line , use also contingency for additional visibility material for MESA forum </t>
  </si>
  <si>
    <t>review budget for grant ammendement  on budget  60mandayX 400, housing 1500X3 months, 1 week perdiemfor the forum, 1 round trip to Germany at 1200 for second week of May and one way flight to Germany at the end of contract with 2 suitcasesX23 kg  use the contingency line</t>
  </si>
  <si>
    <t>Feb 13 2017</t>
  </si>
  <si>
    <t>introducton of Ly on S2S,  validation of S2S  in Central Africa with Wilfried Pokam,   onset, withdrawal and dry/wet spells</t>
  </si>
  <si>
    <t>Feb 14 2017</t>
  </si>
  <si>
    <t xml:space="preserve">day 2 of CONTR 02, ask arlindo for the state of climate report </t>
  </si>
  <si>
    <t>Feb 16</t>
  </si>
  <si>
    <t xml:space="preserve">introduce M Mohammed Ly on training materials for climate change assessment,  </t>
  </si>
  <si>
    <t>Feb 15 2017</t>
  </si>
  <si>
    <t xml:space="preserve">Poicy dialogue day with presentation on the state of climate </t>
  </si>
  <si>
    <t xml:space="preserve">Feb 16 </t>
  </si>
  <si>
    <t>CSC2 preparation, the PSC 6 in Brazzaville Nov 2016 recommended(Recom  number  #7)  to bring outcomes of the MESA evaluations to  CSC and discuss sustainability, committment on the long term</t>
  </si>
  <si>
    <t>Recommendation #12 of PSC 6th in Brazaville asked ACMAD to write to SACD/CSC and make use of funds allocated to SADC for another partner</t>
  </si>
  <si>
    <t>Addendum to the grant and budget modification drafted</t>
  </si>
  <si>
    <t>print an sign timesheets on this Friday Feb 17 2017 afternoon</t>
  </si>
  <si>
    <t>Feb 17 2017</t>
  </si>
  <si>
    <t xml:space="preserve">Initiate to review  the product catalogue adding updates and additional products </t>
  </si>
  <si>
    <t xml:space="preserve">Review quarterly report 8 , continue to print the weekly report, </t>
  </si>
  <si>
    <t>Send url on document to CSC participants with url to products</t>
  </si>
  <si>
    <t xml:space="preserve">review interim report Q8, budget execution, </t>
  </si>
  <si>
    <t>tasks for week of feb 20 to 24 2017</t>
  </si>
  <si>
    <t xml:space="preserve">Prepare contracts for USAID deployee, and mohammed Ly </t>
  </si>
  <si>
    <t xml:space="preserve">prepare douments for fincance contreol including journal bank statements, justification of expenses, </t>
  </si>
  <si>
    <t>Review techn notes , reports and briefs for CCA and DSF including procedures for products generation, catalogue of producrts and services</t>
  </si>
  <si>
    <t>XXXX</t>
  </si>
  <si>
    <t>Asses register,  invetory of supplies and consummables, statement on asset , supplies and consummables with Djibo</t>
  </si>
  <si>
    <t xml:space="preserve">Prepare a draft sustainability plan for MESA services with budget, draft list of decisions and recommendations for CSC 2 with Manfred </t>
  </si>
  <si>
    <t>Review the whole website content and organize a training on content website management with Joyce and manfred</t>
  </si>
  <si>
    <t>Work plan with ARC logframe, implementation, operation and work plan</t>
  </si>
  <si>
    <t>review Asset register, inventory of consumbables and supplies made with Djibo and instructions to updete, make a physical inventory report as of Dec 31 2016 , tagging video conf equipments</t>
  </si>
  <si>
    <t>Arlindo to install R for SPI, SST indices benguela el nino , SWIOD modes on 4 PCs and  gedeon laptop he train on the use of R scripts to generate products</t>
  </si>
  <si>
    <t>Meeting on distance education with CCA experts Ly and arlindo</t>
  </si>
  <si>
    <t>Q8 report and annexes finalized and to be sent to TAT</t>
  </si>
  <si>
    <t>write a designation letter for gedeon for attending the 10th AWGDRR and third ACP-EU Programme on building resilience in sub saharan Africa 7 to 9 march</t>
  </si>
  <si>
    <t>Arlindo focus on stateof climate 2016 tech note, report and brief,  Mohammed Ly on extreme temp and extreme preip techn note, report and brief</t>
  </si>
  <si>
    <t>21 Feb 2017</t>
  </si>
  <si>
    <t>update of the DSF service development plan with  hydrological drougth index,  SPI in addition to Percent precip, NDVS, soil moisture anomalies, using WMO SPI guide as reference</t>
  </si>
  <si>
    <t>need to add WMO guide on spi in the references</t>
  </si>
  <si>
    <t>9 steps process schema review with  tech note , report and brief</t>
  </si>
  <si>
    <t>update the tools, review the website instructions given to upgrade the website</t>
  </si>
  <si>
    <t>print and sign reports and timesheets</t>
  </si>
  <si>
    <t>Feb 22 23 2017</t>
  </si>
  <si>
    <t>prepare cover letter, request for adden,dum, budget addendum, concept for 2 regional training to be organized by acmad, ToRs for short term technical assistance, workp^lan and budget taking addendum into account, and submission to pierr and Djaby for review and input</t>
  </si>
  <si>
    <t>Feb 24 2017</t>
  </si>
  <si>
    <t>A guideline for peer review 2 is to be read, required document identified and uploaded</t>
  </si>
  <si>
    <t>Prepare for TEM 8 in Niger in June 2017</t>
  </si>
  <si>
    <t>PSC 7 in July to be confirmed</t>
  </si>
  <si>
    <t xml:space="preserve"> read the minutes of the first virtual meeting TAT and RICs/CIC :  Following the first emeting virtual meeting with TAT on progress and perspectives on activities we should prepare the second peer review by:</t>
  </si>
  <si>
    <t>read ToRs of the WIGOS mission under usaid project May 1 to 3 2017 for Niger</t>
  </si>
  <si>
    <t>Feb 27 and 28 207</t>
  </si>
  <si>
    <t xml:space="preserve">verify the expenses justification documents from Oct to Dec2016, relevant instructions given to SAF, </t>
  </si>
  <si>
    <t>preparation of presentations for thr steering committee on implementation of recommendations, reports, work plan and budget for year 3 , susstainability , draft decisions and recommendations</t>
  </si>
  <si>
    <t>Fe 25 to March 02 2017</t>
  </si>
  <si>
    <t>finalize concept note for sustainability and prepare a presentation for mbaiguedem for AWDDRR meeting next week in addis</t>
  </si>
  <si>
    <t>March 01 2017</t>
  </si>
  <si>
    <t>signature of a procurent committee meeting report for computer equipment</t>
  </si>
  <si>
    <r>
      <t>Supervise Bachir hamadou for climate and health bulletin, meningitis bulletin for ministry of health, meet with CERMES expert for a proposal with climate and cholera component,</t>
    </r>
    <r>
      <rPr>
        <b/>
        <sz val="11"/>
        <color theme="1"/>
        <rFont val="Calibri"/>
        <family val="2"/>
        <scheme val="minor"/>
      </rPr>
      <t xml:space="preserve">  consider expanding the project with malaria, meningistis and cholera vigilance services </t>
    </r>
  </si>
  <si>
    <t>The monthly Climate and health bulletins production stopped with start of MESA project, need to have this monthly bulletin, meningetis bulleting and vigilance,  malaria bulletin and vigilance products , cholera bulletin and vigilance product</t>
  </si>
  <si>
    <t>March 03 and 04 2017</t>
  </si>
  <si>
    <t>finlize documents for CSC-2 and AWGDRR next week 06 to 10 March 2017,  all CSC document including a concept note on sustanability and short ppt presentations</t>
  </si>
  <si>
    <t xml:space="preserve">March 04 </t>
  </si>
  <si>
    <t>travel to dakar for CSC_2 on march 06 and 2nd MESA forum preparation meeting from 7 to 9 march 2017</t>
  </si>
  <si>
    <t>March 06 2017</t>
  </si>
  <si>
    <t>organization of one day Steering meeting in Dakar</t>
  </si>
  <si>
    <t>adoption of the programme, introduction on the background and vision for the forum, objectives and outcomes of the meeting by TL Djaby</t>
  </si>
  <si>
    <t xml:space="preserve">2nd MESA forum in King Fadh , April 24 to 28, Djabi presneted the milestones , dates and responsible bodies since Nov </t>
  </si>
  <si>
    <t>TL presented the detailed agenda</t>
  </si>
  <si>
    <t>Consultation meeting with GFCS regional office and OCHA</t>
  </si>
  <si>
    <t>Meeting with AAI follow up of CSC_2</t>
  </si>
  <si>
    <t>preoare a short concept and send</t>
  </si>
  <si>
    <t>letter of Senegal accepting to host the event, to be drafted by min of foreign affairs  and sign by prime minister</t>
  </si>
  <si>
    <t>PRESASS</t>
  </si>
  <si>
    <t>second week of May 2017</t>
  </si>
  <si>
    <t>discuss concept and programme</t>
  </si>
  <si>
    <t>request AGRHYMET to ask for  tranfer  funds</t>
  </si>
  <si>
    <t>presentation on communication and visibility activities by Hailu</t>
  </si>
  <si>
    <t>exhibit success stories, Documentation of thr forum ( presentations, photos, video, pens, bags, caps, poloshirts, branded desks,shuttles, street banners, roll up banners</t>
  </si>
  <si>
    <t>March 07 2017</t>
  </si>
  <si>
    <t>put the announcement of MESA forum in the emails of stakeholders before and during the event ( signature on emails)</t>
  </si>
  <si>
    <t>march 08 2017</t>
  </si>
  <si>
    <t xml:space="preserve">Presnetation of the MESA forum programme by abraham and Ben Mathus on training </t>
  </si>
  <si>
    <t>training on PUMA 2015 and MESA , on the job , training workshop, distance training, resources for panafrican university, how CR4D build on  MESA training</t>
  </si>
  <si>
    <t xml:space="preserve">discuss the sessions, </t>
  </si>
  <si>
    <t xml:space="preserve">consider DRR or AMCEN chair the parrallel session on climate services, </t>
  </si>
  <si>
    <t xml:space="preserve">Connect in the sessions on sucess stories , the challenges and lessons for existing( COPERNICUS) and coming projects ( GMRS, GFCS-ACP, Sub-saharan resilinece)) </t>
  </si>
  <si>
    <t xml:space="preserve">Chairs and presenter for the day meet before </t>
  </si>
  <si>
    <t xml:space="preserve">press confenrence on what?  Guide drafting opening statements, how to prepare the key note addresses giving overall context , </t>
  </si>
  <si>
    <t>andre to support TAT on key note address ( SDGs, COP/paris agreement , Sendai, status of EO for policy making and implementation in Africa), opportunities with advances in sicience and technology)</t>
  </si>
  <si>
    <t>print CSC decisions and recommendations for signature by AUC Olushola</t>
  </si>
  <si>
    <t>Date of hydromet discussion with SMHI march 16</t>
  </si>
  <si>
    <t>march 16 at 08h30</t>
  </si>
  <si>
    <t>discuss hydromet database with SMHI on usaid project</t>
  </si>
  <si>
    <t>read the hydromet database activities in usaid project before</t>
  </si>
  <si>
    <t>April 24_28 2017// Dakar-Senegal</t>
  </si>
  <si>
    <t>Enhance exchanges with policy makers and the public on MESA Achievements                                                                                      From EO to policy</t>
  </si>
  <si>
    <t>guide the implementation and sustainability of ACMAD_MESA Services</t>
  </si>
  <si>
    <t xml:space="preserve">status </t>
  </si>
  <si>
    <t>Underway as of today March 08</t>
  </si>
  <si>
    <t>underway af of March 08</t>
  </si>
  <si>
    <t>underway</t>
  </si>
  <si>
    <t xml:space="preserve"> prepare datasets and submit to RAIDEG</t>
  </si>
  <si>
    <t>skype meeting with SMHI on hydromet database</t>
  </si>
  <si>
    <t>Andre  to support guidelines on papers related to EUMETSAT, JRC and MESA training partners challenges, opportunities and sustainability</t>
  </si>
  <si>
    <t>Andre to give guidelines on papers for the session on upscaling MESA achievements and role of distant education in capacity building</t>
  </si>
  <si>
    <t>10 participants  7 supported by TAT and 3 by ACMAD justify budget addendum</t>
  </si>
  <si>
    <t>2400 euro on average for participant including travel and per diem</t>
  </si>
  <si>
    <t>back from MESA forum prepa and CSC 2 , meeting with Djibo for scanning MESA contracts and orther justification of expenses document</t>
  </si>
  <si>
    <t>March 13 2017</t>
  </si>
  <si>
    <t>prepare mission report for 2nd MESA forum preparatory meeting and CSC-2 and submit to Lambert</t>
  </si>
  <si>
    <t>decisions and recommendations of CSC-2 finalized and distributed to CSC members</t>
  </si>
  <si>
    <t>Prepare feedback on the draft report of CST Developpers meeting  6 to 8 Dec 2017</t>
  </si>
  <si>
    <t>prepare and submit recommendation for Niger forecaster ADOUM ADOUL AAZZIZ Abebe</t>
  </si>
  <si>
    <t>CSC2 recommendations submitted, continue preparation of report to DG diallo, send to vincent CSC recommendations</t>
  </si>
  <si>
    <t xml:space="preserve">send mission dates themes countries </t>
  </si>
  <si>
    <t>March 15 2017</t>
  </si>
  <si>
    <t>Report for hand over submitted to Diallo DG, meet with world bank on project formulation on climate services</t>
  </si>
  <si>
    <t>coordination meeting with NRC deployee on his weekly reports</t>
  </si>
  <si>
    <t>March 16 2017</t>
  </si>
  <si>
    <t>meet with Hassan Houssein alale on the website , STE he should send the status report on acmad websites to manfred and Lambert</t>
  </si>
  <si>
    <t xml:space="preserve">He should submit a proposal and implementation  is to be finalized before this weekend , send to manfred, joyce, ali, andre , collect inputs next week and submit a final version by Friday next week, </t>
  </si>
  <si>
    <t>Skype meeting with Bakary on addendum, explain where TA budget come from, the difference on TA budget in the amended budget and year 3 budget</t>
  </si>
  <si>
    <r>
      <t xml:space="preserve">Manfred indicate </t>
    </r>
    <r>
      <rPr>
        <b/>
        <sz val="11"/>
        <rFont val="Calibri"/>
        <family val="2"/>
        <scheme val="minor"/>
      </rPr>
      <t xml:space="preserve">content management </t>
    </r>
    <r>
      <rPr>
        <sz val="11"/>
        <rFont val="Calibri"/>
        <family val="2"/>
        <scheme val="minor"/>
      </rPr>
      <t xml:space="preserve">of the webportal as full time job, with twitter, facebook and other communication </t>
    </r>
  </si>
  <si>
    <t>March 17 2017</t>
  </si>
  <si>
    <t xml:space="preserve">skype meeting with SMHI on USAID data </t>
  </si>
  <si>
    <r>
      <t>Meet with smhi on  interface between met and hydro database in Niger ,  acmad to send message to Abdou,  NBA , NMHS  ( questions  need an interface of hydro and met data in Niger,  to be use for state of climate report to inform UNFCCC COP negoctiators of Niger, ( Tmin, Tmax, Precip, water levls and discharge in rivers lakes, reservoirs, need another meeting with experts on data management with</t>
    </r>
    <r>
      <rPr>
        <b/>
        <sz val="11"/>
        <color theme="1"/>
        <rFont val="Calibri"/>
        <family val="2"/>
        <scheme val="minor"/>
      </rPr>
      <t xml:space="preserve"> their soft and hard architecture of their database management systems,</t>
    </r>
    <r>
      <rPr>
        <sz val="11"/>
        <color theme="1"/>
        <rFont val="Calibri"/>
        <family val="2"/>
        <scheme val="minor"/>
      </rPr>
      <t xml:space="preserve">  data formats,database schema, SMHI to help include sentinel  altimetry data from copernicus) action: Andre write to AGRHYMET, NBA, DMN resquesting availability of database experts to prepare for and agree on a skype conversation with SMHI who will propose a technical solution in a cloud or on a local network</t>
    </r>
  </si>
  <si>
    <t>I should report on policy dialogue day</t>
  </si>
  <si>
    <t>March 20 2017</t>
  </si>
  <si>
    <t xml:space="preserve">ICT_CSIS  workshop WMO International Workshop on “Climate Services Information System Operations and Coordination” will be held in Nanjing, China, from 21to 24 March 2017, hosted by WMO RTC Nanjing, to facilitate the CSIS implementation process in a tangible and demonstrable manner.
This four-day international workshop organized under auspices of the WMO Commission for Climatology (CCl) Implementation Coordination Team on Climate Services Information System (ICT-CSIS) will focus on developing the CSIS core capabilities and achieving coordinated plan of actions among the Global Producing Centres for Long Range Forecasting (GPCLRFs), Regional Climate Centers (RCCs), National Meteorological and Hydrological Services (NMHSs) and Global Framework for Climate Services (GFCS) partners involved in CSIS implementation. Specifically, the workshop will seek to formulate efficient processes for optimal data exchange between CSIS entities and for countries to access standardized climate data, products and services. </t>
  </si>
  <si>
    <t>outputs/deliverables of NRC deployee, activities and tasks prepared, presented and discussed , explained to the deployee</t>
  </si>
  <si>
    <t>March 21 2017</t>
  </si>
  <si>
    <t>Najnjing workshop on CSIS operations and coordination :  openin ceremony start at 9:00 AM,  attendees Wang Suchan ( Mistress of ceremony), Lei Zhaochon, Jin Jianquing ( Director RTC Najing and President of NUST,  Maxx Dilley ( Director CLPA/WMO, Roger Pulwarty ( Chair ICT/CSIS), Albert Klein Tank ( co-chait ICT/CSIS), Kumar Kolli</t>
  </si>
  <si>
    <t>R. Pulwarty highlighthed partnership for information production , indicated the objectives of the workshop</t>
  </si>
  <si>
    <t xml:space="preserve">CMICH, CRU, KMA, CIFEN, IRI, Malasia University for CORDEX, State Meteorlogical, Burkina Faso met, ACMAd, India, NOAA, Ceron, Buthan centre for hyfrology and meteorology, WMO  Kumar Kolli , Maxx Dilley CLPA ,  Tanzania Met services,  Peer Hechler, Wassila thiaw NOAA/CPC, KNMI, Capacity building, Peru NMHS, Papua Neu Guinea, Beijing Climate Center, GPC Tokyo, TCC Japan, Meteo France Denis Stuber, </t>
  </si>
  <si>
    <t>Introduction of participants</t>
  </si>
  <si>
    <t>Background, CSIS,  where we are? and perspectives</t>
  </si>
  <si>
    <t xml:space="preserve">09:30  presentation by Co-chairs ICT/CSIS,    GFCS  Vision to enable better management of risks of climate variability and change and adaptation to CC, make sure that the vision is not allucination, </t>
  </si>
  <si>
    <t xml:space="preserve">GFCS  phase II  implementation objectives,  reduce vulnerabilities,  3 pillars  </t>
  </si>
  <si>
    <t>day 1 is familiarisation on CSIS potentials and capabilities, country needs, clarification,   day 2 and 3  needs on climate data, monitoring, prediction, projection, information flows and tools national_regional_global, day 4 action plan  to assist countries, CST development, CSIS implementation , operation, coordination</t>
  </si>
  <si>
    <t>Introduction to CST prototype and future Evolution  by Marina</t>
  </si>
  <si>
    <t>MESA 7th PSC</t>
  </si>
  <si>
    <t>Countries presentations</t>
  </si>
  <si>
    <t>Review and update PESASS concept papper with 4 parralel session</t>
  </si>
  <si>
    <t>Tuesday 22 march 2017</t>
  </si>
  <si>
    <t>oversigth and high level guidance for  the implementation and sustainability MESA</t>
  </si>
  <si>
    <t>ARC</t>
  </si>
  <si>
    <t>Dear Federicco,
It a great pleasure to hear from you.
Thank you for the IRI methodology.
We discussed briefly the provision of the forecasts with your colleague at CSC-2.
Good  proposal to sign the MoU during the MESA forum. We can arrange that as part of one session during the forum.
Yes, we can provide the forecasts for selected seasons for which you made payouts since 2014 for verification. We will apply our objective verification procedure based on the Ranked Probability Skill Score (RPSS) for each of those cases.
We will be able to provide probabilistic forecasts and you apply the methodology outline in the IRI document. By simply replacing the IRI net assessment by ACMAD-MESA product.
We also propose the option to sample uncertainty in WRSI by using precipitation forecasts value to generate WRSI values in three ways.
1)The most likely analog year's seasonal  precipitation amount will be provided to generate a first risk scenario.
2) Our assessments indicates that for a given season ( for example JAS ), the most likely predicted category is effectively observed about 4 times out of 5. So for the generation of a two other WRSI scenarios for a season ahead, we will provide for each grid box an optimal interval of expected seasonal precipitation amount.
With the interval, you may generate two  scenarios of expected WRSI with lower and upper boundary values in the interval.
An interpretation of the three scenarios will then be made to prepare bulletins/reports and relevant briefs or summaries for operational, tactical or strategic decisions and policy making.
We may take seasons, countries and regions where you actually made payouts since 2015 and make retrospective risk assessments and cost estimates based on forecasts we had prior to those seasons using the IRI method and the one we are proposing.
A very crude approach which may not need a lot of resources  would be to start by verifying WRSI values generated using the IRI method applied only on the output of our analog year forecast product. 
Regards</t>
  </si>
  <si>
    <t>March 24 2017</t>
  </si>
  <si>
    <t xml:space="preserve">meet with IRI (Tufa) to pursue installation, training  and use of  ENACTS in more African countries , Tufa will send me details </t>
  </si>
  <si>
    <r>
      <rPr>
        <b/>
        <sz val="11"/>
        <color theme="1"/>
        <rFont val="Calibri"/>
        <family val="2"/>
        <scheme val="minor"/>
      </rPr>
      <t>meet with kumar,</t>
    </r>
    <r>
      <rPr>
        <sz val="11"/>
        <color theme="1"/>
        <rFont val="Calibri"/>
        <family val="2"/>
        <scheme val="minor"/>
      </rPr>
      <t xml:space="preserve"> i should </t>
    </r>
    <r>
      <rPr>
        <b/>
        <sz val="11"/>
        <color theme="1"/>
        <rFont val="Calibri"/>
        <family val="2"/>
        <scheme val="minor"/>
      </rPr>
      <t>prepare a concept and budget for presac</t>
    </r>
    <r>
      <rPr>
        <sz val="11"/>
        <color theme="1"/>
        <rFont val="Calibri"/>
        <family val="2"/>
        <scheme val="minor"/>
      </rPr>
      <t xml:space="preserve"> and </t>
    </r>
    <r>
      <rPr>
        <b/>
        <sz val="11"/>
        <color theme="1"/>
        <rFont val="Calibri"/>
        <family val="2"/>
        <scheme val="minor"/>
      </rPr>
      <t>submit to WMO SG with copy to Kumar and Mukabana</t>
    </r>
    <r>
      <rPr>
        <sz val="11"/>
        <color theme="1"/>
        <rFont val="Calibri"/>
        <family val="2"/>
        <scheme val="minor"/>
      </rPr>
      <t xml:space="preserve">, i should </t>
    </r>
    <r>
      <rPr>
        <b/>
        <sz val="11"/>
        <color theme="1"/>
        <rFont val="Calibri"/>
        <family val="2"/>
        <scheme val="minor"/>
      </rPr>
      <t xml:space="preserve">prepare a high resolution  poster on RCC-ACMAD contribution to adaptation in Africa at SABSTA in Boon early May 2017 </t>
    </r>
  </si>
  <si>
    <r>
      <rPr>
        <b/>
        <sz val="11"/>
        <color theme="1"/>
        <rFont val="Calibri"/>
        <family val="2"/>
        <scheme val="minor"/>
      </rPr>
      <t>meeti with wassilla</t>
    </r>
    <r>
      <rPr>
        <sz val="11"/>
        <color theme="1"/>
        <rFont val="Calibri"/>
        <family val="2"/>
        <scheme val="minor"/>
      </rPr>
      <t xml:space="preserve"> on USAID project, i should checkh the budget, if funding for am  NCEP visit is not in the first prefinancing request  and amendment to WMO,  ask for the dates in june from wassila and prepare the mission, </t>
    </r>
    <r>
      <rPr>
        <b/>
        <sz val="11"/>
        <color theme="1"/>
        <rFont val="Calibri"/>
        <family val="2"/>
        <scheme val="minor"/>
      </rPr>
      <t>make online the RCOF statement where there is not funding</t>
    </r>
  </si>
  <si>
    <t>need communication strategies on how to communicate warnings to social media, traditional media, in relevant language</t>
  </si>
  <si>
    <r>
      <rPr>
        <b/>
        <sz val="11"/>
        <color theme="1"/>
        <rFont val="Calibri"/>
        <family val="2"/>
        <scheme val="minor"/>
      </rPr>
      <t>Follow up on work plans:</t>
    </r>
    <r>
      <rPr>
        <sz val="11"/>
        <color theme="1"/>
        <rFont val="Calibri"/>
        <family val="2"/>
        <scheme val="minor"/>
      </rPr>
      <t xml:space="preserve">  countries action plans drafts to be sent by 21 april in 2017  to RAI WG chairs on climate, ICT and RCCs,  to be submitted to meeting of PTA and PTCs,  WMO departments with CREWS mechanism, GCF/UNFCCC and other budgetary projects like PPCR, GEF, bilateral donors, Adaption Fund  develop projects for these funds,  </t>
    </r>
    <r>
      <rPr>
        <b/>
        <sz val="11"/>
        <color theme="1"/>
        <rFont val="Calibri"/>
        <family val="2"/>
        <scheme val="minor"/>
      </rPr>
      <t xml:space="preserve">need to train countries on project formulation and implementation or prepare projects for countries, </t>
    </r>
  </si>
  <si>
    <t>Connect climate research projects with RCC/NMHSs, WCRP will then better connect with RCCs and NMHSs ,quest to  topic : optimize multimodel combinations,  ICT should formally submit this request to JSC</t>
  </si>
  <si>
    <t>tasks for week of March 27 to 31</t>
  </si>
  <si>
    <t>meet with Ly and arlindo on tech note, report, broef , procedure and online training on CCA</t>
  </si>
  <si>
    <t>meet with DSF staff bachir, gedeon and NRC deployee decisions uploaded the reviewed service development plan</t>
  </si>
  <si>
    <t xml:space="preserve">MESA TEM meeting </t>
  </si>
  <si>
    <t>June 2017</t>
  </si>
  <si>
    <t>technical coordination of MESA programme</t>
  </si>
  <si>
    <t xml:space="preserve">liaise with AGRHYMET MESA </t>
  </si>
  <si>
    <t>discuss GCF projet and ACMAD//AGRHYMET collaboration</t>
  </si>
  <si>
    <t>Assess status of  Observing systems in Niger</t>
  </si>
  <si>
    <t>attend the meeting</t>
  </si>
  <si>
    <t>prepare logistics with AGRHYMET and attend the event</t>
  </si>
  <si>
    <t>prepare and attend the meeting</t>
  </si>
  <si>
    <t>USAID/WIGOS Project meeting</t>
  </si>
  <si>
    <t>May 1 to 3 2017 / Niamey</t>
  </si>
  <si>
    <t>June 2017 /Niamey</t>
  </si>
  <si>
    <t>Assess status of RCC products generation and dissemination</t>
  </si>
  <si>
    <t xml:space="preserve">prepare and attend  the event </t>
  </si>
  <si>
    <t>Funding</t>
  </si>
  <si>
    <t>USAID</t>
  </si>
  <si>
    <t>MESA/TAT</t>
  </si>
  <si>
    <t>MESA/ACMAD</t>
  </si>
  <si>
    <t>USAID project Climate services meeting with NCEP</t>
  </si>
  <si>
    <t xml:space="preserve"> to prepare wigos meeting by WMO team they will discuss with GFCS Office;
 - Request and review supporting documents (as described below);
 -(if needed) Conference call between the mission membersand thelocal staff focal points in order to coordinate, review TORs, schedule and organize logistic arrangements.
The documents to be provided to WMO Secretariatprior to the mission, by Senegal and by Niger, in English or in French,should include, for each country, the following:
Discussions with GFCS Office;
 - Request and review supporting documents (as described below);
 -(if needed) Conference call between the mission membersand thelocal staff focal points in order to coordinate, review TORs, schedule and organize logistic arrangements.
The documents to be provided to WMO Secretariatprior to the mission, by Senegal and by Niger, in English or in French,should include, for each country, the following:
</t>
  </si>
  <si>
    <t>UNFCCC SBSTA meeting</t>
  </si>
  <si>
    <t>May 8 to 18 /  Boon</t>
  </si>
  <si>
    <t>provide scientific nad technical advice to UNFCCC</t>
  </si>
  <si>
    <t>prepare a poster and atend the event</t>
  </si>
  <si>
    <t>WMO</t>
  </si>
  <si>
    <t>2 climate services trainings</t>
  </si>
  <si>
    <t>May 27 _31 Cotonou,  July 17_21 Yaounde</t>
  </si>
  <si>
    <t xml:space="preserve">PresAC </t>
  </si>
  <si>
    <t>Aug 28 _02 Sept</t>
  </si>
  <si>
    <t xml:space="preserve">strenten capacity on climate services for DRR in the Gulf of Guinea and central Africa </t>
  </si>
  <si>
    <t>Provide seasonal climate outlook for Central  Africa, support operations of RCC in the region</t>
  </si>
  <si>
    <t>organize and attend, report</t>
  </si>
  <si>
    <t>ACMAD/MESA</t>
  </si>
  <si>
    <t>ACMAD,  WMO</t>
  </si>
  <si>
    <t xml:space="preserve">Local and interbational media in Dakar invited,  press releases, social media campaing, webpage for the forum created with agenda, concept note and information, exhibition booth,  exhibition space for 10 exhibitors, </t>
  </si>
  <si>
    <t>meet Serges, Bachir, Ly, Manfred, Gedeon, Musanganire  to discuss the poster for SBSTA in Bonn</t>
  </si>
  <si>
    <t>write the policy dialogue day report</t>
  </si>
  <si>
    <t>meet with all acmad to discuss events and budget for the coming months</t>
  </si>
  <si>
    <t>vist NBA to explain the expectation from USAID project</t>
  </si>
  <si>
    <t>Repare report on Nanjing meeting, review report on CONTR-02 and submit for upload</t>
  </si>
  <si>
    <t>Support countries to finalize their CSIS implementation action plans befor 21 April ( Tanzania and Burkina)</t>
  </si>
  <si>
    <t>ACMAD-MESA</t>
  </si>
  <si>
    <t>2 climate services regional trainings</t>
  </si>
  <si>
    <t xml:space="preserve">meet with Manfred, Hassan,  Mme Joyce for the website,  to meet Ly, Bachir, Manfred, for the SBSTA </t>
  </si>
  <si>
    <t xml:space="preserve">to meet with Lambert on payments of remaining per diems of CONTR and CSC 2, need to  Verify  justification of payments for AGRHYMET and ICPAC </t>
  </si>
  <si>
    <t>start review timesheets of bob alex ogwang  for the past 7 weeks</t>
  </si>
  <si>
    <t>reporganize the list of event for Ben</t>
  </si>
  <si>
    <t>meet with hassan to revise the new site menus, sub-menus and pages about us, news, services, online library, maproom, galleries, e-forum, archive</t>
  </si>
  <si>
    <t>some links are not functional and instructions given to adjust</t>
  </si>
  <si>
    <t>meet with Gedeon to discuss seasonal forecast of extreme precipitation, methodology and tools like instat, predictant is the frequency of extreme events per station and grid point</t>
  </si>
  <si>
    <t>march 28 2017</t>
  </si>
  <si>
    <t>Gedeon to contact Mali, Gambia, Cote d'ivoire, Cameroon, Senegal, Burkina Faso, Niger</t>
  </si>
  <si>
    <t>meet with  djibo and Lambert to exchange on upcoming</t>
  </si>
  <si>
    <t>JulY 10 to 14 2017/addis ababa</t>
  </si>
  <si>
    <t>Meet on presass on Thursday 11h30 GMT</t>
  </si>
  <si>
    <t xml:space="preserve">skype meeeting with Jollly and Manfred on addendum  07h30 to 08h30 agree on 2 regional trainings, , Communication and visibility, recruitment on internation consultant based on emergency with a negotiated procedure,  adjust the cover letter with sentences on budget modification, the negotiated procedure to recruit consultant seeking commitment, </t>
  </si>
  <si>
    <t>march 29 2017</t>
  </si>
  <si>
    <t>AUC/jolly forward the request of Director DREA on drought Southern and eastern Africa forecasts, work with AUC to prepare implementation of GFCS,  countries are asking for information ACMAd is producing , Discuss with AUC how ACMAD can address his challenges to optimally play his continental climate Centre role</t>
  </si>
  <si>
    <t xml:space="preserve">briefing for AMJ and MJJ 2017 , revise tiimeries varibility, trend maps to be revised, </t>
  </si>
  <si>
    <t>March 30 2017</t>
  </si>
  <si>
    <t>briefing continue and final, gedeon to revue technical note, report and statement//brief</t>
  </si>
  <si>
    <t>March 24       2917                            Conclusions of Nanjing meetings</t>
  </si>
  <si>
    <t>meet with Manfred to prepare a survey  questionnaire at the MESA forum on how users are or will applying climate services, Musanganire to develop the survey qusetionaire on the use of our services, Trained focal points to comment on seasonal forecastss, send them by email the forecasts,  aggregate the emails requests from users in NMHSs and policy makers of ACMAD services , collect emails of users in an archive</t>
  </si>
  <si>
    <t xml:space="preserve">Put all emails in a doc file as evidence </t>
  </si>
  <si>
    <t>Collect also twitter message</t>
  </si>
  <si>
    <t>work plan and budget for usaid project, monitoring timesheets for SAF, TEs and STEs, contact WMO following meeting with wassila,  work plan for April June 2017 and distribution to colleagues ( support to RCC Central Africa with one training on climate services and presac, prepare NCEP visit, prepare MESA forum, prepare climate services  training in Benin, manage usaid and MESA project resources),   prepare peer review 2, prepare TEM meeting in Niger and last PSC meeting in July, prepare USAID project WIGOS meeting on May 1 to 3, prepare a poster on achievements for climate resilience/adaptation for UNFCCC/SABSTA meeting on May 08 to 18 2017 in Boon, policy dialogue day report, write the policy dialogua day</t>
  </si>
  <si>
    <t>receive letter of PNUD announcing a data collection mission from April 1 to 8 in Niger on DRR</t>
  </si>
  <si>
    <t>March 31</t>
  </si>
  <si>
    <t>review logframe indicators monitoring spreadsheet for Q9 up to March 2017</t>
  </si>
  <si>
    <t>Review the posters for SBSTA meeting in bonn</t>
  </si>
  <si>
    <t>meet with the team and identification of 3 posters on warming in Africa, formulation, updating of DRR strategies using hazard scenarios, Prevention, preparation and response to disaters using climate moniring and forecasts services, one additional poster on ACMAD and meningitis epidemics in Africa</t>
  </si>
  <si>
    <t>Quaterly report due end of April because of MESA forum we can delay</t>
  </si>
  <si>
    <t>April 03 to 07 2017</t>
  </si>
  <si>
    <t>organize a meeting on Monday with STEs, thematic expert,  use example of precip in percent of averagr of bachir and request similar procedures for all products  to be collected by Bachir and uploded on the website</t>
  </si>
  <si>
    <t>respond to moudi and ENACTS emails</t>
  </si>
  <si>
    <t>finalize the contr 02 and policy dialogue reports and submit for publication</t>
  </si>
  <si>
    <t>April 03 2017</t>
  </si>
  <si>
    <t xml:space="preserve">review thesurvey questionnaire report on CONTR-02 ask musanganire to prepare </t>
  </si>
  <si>
    <t>April 04 2017</t>
  </si>
  <si>
    <t xml:space="preserve">prepare concept note programme for presass, presac and programme, prepare presentations for forum, </t>
  </si>
  <si>
    <t xml:space="preserve">USAID expert had a coordination meeting for development of GCF proposal,  i gave the components  capacity building, sustain the RCC products, sustain the MESA DRR climate services services , and develop new climate services for agriculture sector </t>
  </si>
  <si>
    <t>announcement, budget, programme for PREASS and PRESAC</t>
  </si>
  <si>
    <t>April 05 2017</t>
  </si>
  <si>
    <t>meet with web ste on the new website</t>
  </si>
  <si>
    <t>compute the remaining leave day for Joyce until  end April 2017 it is 19, 25 days , Lambert to document it</t>
  </si>
  <si>
    <t>contact smhi following their email on the state of database information collection</t>
  </si>
  <si>
    <t>Work plan for usaid done, tomorrow meeting with lambert and Zeinabou on budget implementation and reporting</t>
  </si>
  <si>
    <t>review with Lambert, AGRHYMET second prefinancing request , request for acconut verification</t>
  </si>
  <si>
    <t>Lambert to cantact agrhymet on the workplan and budget for the second prefinancing request, letter to verification of account auditor made, finalized the leave balance assessment for Joyce</t>
  </si>
  <si>
    <r>
      <t xml:space="preserve">Wassila proposed date for workshop </t>
    </r>
    <r>
      <rPr>
        <b/>
        <sz val="11"/>
        <color theme="1"/>
        <rFont val="Calibri"/>
        <family val="2"/>
        <scheme val="minor"/>
      </rPr>
      <t>July 16 to 23 , 2017</t>
    </r>
  </si>
  <si>
    <t xml:space="preserve">Preparation and submission of an abstract to AUC/UNISDR  for the Global platform for DRR side event </t>
  </si>
  <si>
    <t xml:space="preserve">discuss TEM meeting in June </t>
  </si>
  <si>
    <t>Send poster  WMO for SBSTA</t>
  </si>
  <si>
    <t xml:space="preserve">
 We are pleased to send to you, on behalf of Mr. Youssef Nassef, Director of the Adaptation Programme of the UNFCCC secretariat, an official invitation to the ninth meeting of the SBSTA research dialogue during the Bonn Climate Change Conference, Germany (http://unfccc.int/6240).
The meeting will take place on Wednesday 10th May 2017 and open with a 90 minute poster session (13.15-14.45) followed by a 3h dialogue (15.00-18.00).
Please could you confirm your participation in the meeting no later than Thursday 13th April 2017.
I will provide further details on the meeting (provisional agenda, meeting documentation), as soon as they become available and will also be posted on the meeting webpage (http://unfccc.int/10154). All logistical organization will be organized by my colleague Kushilani Wijesiri, copied in this email.
Thank you very much and we are looking forward to hearing from you soon.
Best regards,
Joanna
Joanna Post
Lead Officer for Research and Systematic Observation
Science &amp; Review Sub-programme, Adaptation Programme</t>
  </si>
  <si>
    <t>April 07 2017</t>
  </si>
  <si>
    <t xml:space="preserve">activités futures ( annonces PRESASS, PRESAC, demande d'appui de l'omm,   taches à faire: envoyer la demande OMM,  préparer les budgets ,préparer lettres de désignation </t>
  </si>
  <si>
    <t>Demande de vérification des comptes faite,  preparer et envoyer la note d'informationpour participants au TEM à Addis , preparer la logistique pour visite wassilla ( 2 semaines) , preparer les recrutements sur le sauvetage des donneées, le spécialiste base de données projet USAID à lancer,   préparer les ateliers de Cotonou et Douala ( budget, lettre de designations, envie demande de financementpresac), preparation du TEM de Juin ( delai pour note information la semaine prochaine)</t>
  </si>
  <si>
    <t xml:space="preserve">recrutements ( delai 1 moins),  lettre designations presass à préparer ( delai une semaine), désignation presac ( 2 semaines), lettre OMM ( delai semaine prochaine) , </t>
  </si>
  <si>
    <r>
      <t xml:space="preserve">discuss procurement SSL sSecure Socket layer with Joyce , </t>
    </r>
    <r>
      <rPr>
        <sz val="11"/>
        <color theme="3" tint="-0.249977111117893"/>
        <rFont val="Calibri"/>
        <family val="2"/>
        <scheme val="minor"/>
      </rPr>
      <t>next week she will follow the procurement to be made by Lambert</t>
    </r>
  </si>
  <si>
    <t>demannder à l'OMM les soft template and tools that facilitate progress et final reports preparation usaid</t>
  </si>
  <si>
    <t>April 10 2017</t>
  </si>
  <si>
    <t xml:space="preserve">o </t>
  </si>
  <si>
    <t xml:space="preserve">review draft posters for SBSTA,  respnd to Tufa on ENACTS, revise letter of support for PRESAC to WMO, </t>
  </si>
  <si>
    <t xml:space="preserve">Review draft quaterly report number 9 for Jan March 2017, </t>
  </si>
  <si>
    <t>Ask jolly to make and sign a table with list of countries saying they are using ACMAD MESA services to increase OO_IND 2</t>
  </si>
  <si>
    <r>
      <t xml:space="preserve">Start preparation of presentation for 2nd MESA forum </t>
    </r>
    <r>
      <rPr>
        <b/>
        <sz val="11"/>
        <color rgb="FFFF0000"/>
        <rFont val="Calibri"/>
        <family val="2"/>
        <scheme val="minor"/>
      </rPr>
      <t>P IND3  to add ARC ACMAD  MoU and joint workplan</t>
    </r>
    <r>
      <rPr>
        <sz val="11"/>
        <color rgb="FFFF0000"/>
        <rFont val="Calibri"/>
        <family val="2"/>
        <scheme val="minor"/>
      </rPr>
      <t>,  the review of the African strategy for DRR to align with SENDAI FRAMEWORK,  for the final report a questionnaire should be send to AUC, RECs, RICs asking which of their reports used climate services fir planing, policy, practices implementation</t>
    </r>
  </si>
  <si>
    <t>Mr Ly to provide the  CCA technical notes on temperatures and precipitation extremes as the last 2 technical reports for CCA by end of this week, Manfred has already increase by 2 the CCA technical notes making them complete</t>
  </si>
  <si>
    <t xml:space="preserve">R3 INF3.2 on 4 CWC use the CONTR2 report and MESA forum side meeting minutes ( the meeting can look at how ACMAD and RICs can support sustainability of MESA services which should be the topic of the mmeeting) as means of verification of CWC , The end of project event should be a CSC and CWC  on sharing achievements and lessons learnt and finalizing discussions on sustainability </t>
  </si>
  <si>
    <t>IND 4.1 verification with reports of CONTR policy dialogue, policy dilogue of MESA forums and COPs, visibility with Exhibitions at AMCOMET, COPs and Other international events</t>
  </si>
  <si>
    <r>
      <t xml:space="preserve">IND 4.2 verification with African DRR plaform reports  2 reports of Andre to African DRR platform and 1 technical report on visit to EUMETSAT,  3 Minutes of roundtable meetings ( visit of AUC for joint planning in March 2015, </t>
    </r>
    <r>
      <rPr>
        <b/>
        <sz val="11"/>
        <color theme="1"/>
        <rFont val="Calibri"/>
        <family val="2"/>
        <scheme val="minor"/>
      </rPr>
      <t>Minutes of the preparation of MESA forums sent by Abraham and discussions minutes with Federrico</t>
    </r>
    <r>
      <rPr>
        <sz val="11"/>
        <color theme="1"/>
        <rFont val="Calibri"/>
        <family val="2"/>
        <scheme val="minor"/>
      </rPr>
      <t xml:space="preserve"> ),  Reports of Symposia and fora ( COPs, 1st MESA forum, ...°, Policy dialogue day with MESA forum </t>
    </r>
  </si>
  <si>
    <t xml:space="preserve">Joce work on website user feedbacks with users emails,  The </t>
  </si>
  <si>
    <r>
      <t xml:space="preserve">IND 4.3  on the ontinenetal climate services  brands advocating for sustainanbility of ACMAD MESA services  with logos that goes beyond MESA, like EU AU partnership logo, </t>
    </r>
    <r>
      <rPr>
        <b/>
        <sz val="11"/>
        <color rgb="FFFF0000"/>
        <rFont val="Calibri"/>
        <family val="2"/>
        <scheme val="minor"/>
      </rPr>
      <t xml:space="preserve">Serges to prepare 3 logos including EU Africa partnership, with MESA logo cicrle with Satellite and Continental climate services around the circles </t>
    </r>
    <r>
      <rPr>
        <b/>
        <u/>
        <sz val="11"/>
        <color rgb="FFFF0000"/>
        <rFont val="Calibri"/>
        <family val="2"/>
        <scheme val="minor"/>
      </rPr>
      <t>Serges will show a draft by Wednesday April 19 2017</t>
    </r>
    <r>
      <rPr>
        <b/>
        <sz val="11"/>
        <color rgb="FFFF0000"/>
        <rFont val="Calibri"/>
        <family val="2"/>
        <scheme val="minor"/>
      </rPr>
      <t xml:space="preserve">. </t>
    </r>
  </si>
  <si>
    <t>Review  Jan-March 2017 report on  result 5  and 6  tomorrow Tuesday April 11 2017</t>
  </si>
  <si>
    <t>IND 5.3 for each training, we need  training report, survey questionnaire report, picture of participance</t>
  </si>
  <si>
    <t>IND 5.4 distanc education packaged and delivered need to review the package of material made for CONTR 1 and 2 with universities</t>
  </si>
  <si>
    <t>April 11 2017</t>
  </si>
  <si>
    <t>IND5.5Gedeon to provide names of 11 on the job trainees, use  firname, lastname, gender, institution, email, home organization and nationality  urgent with abraham template</t>
  </si>
  <si>
    <r>
      <t xml:space="preserve">IND5.6 pool of skillef junior experts trained in universities </t>
    </r>
    <r>
      <rPr>
        <b/>
        <sz val="11"/>
        <color theme="1"/>
        <rFont val="Calibri"/>
        <family val="2"/>
        <scheme val="minor"/>
      </rPr>
      <t xml:space="preserve">( no budget) </t>
    </r>
    <r>
      <rPr>
        <sz val="11"/>
        <color theme="1"/>
        <rFont val="Calibri"/>
        <family val="2"/>
        <scheme val="minor"/>
      </rPr>
      <t xml:space="preserve"> students projects, adapted training package for university curricula </t>
    </r>
  </si>
  <si>
    <t>IND6.1 Project coordination, human ressources, partnership and networking  because the salaries during initial budeget preparation were not attractive amking the team wasting time for many recruitment, for long term from 9 to 12 for long term post and 10 to 21 for short term posts</t>
  </si>
  <si>
    <t>IND 6.1.1  training on EDF will not reach 100% because Gilles resignation and difficulty for the expert to addresse this</t>
  </si>
  <si>
    <t xml:space="preserve">IND 6.2.1 have now 9 quaterly reports with include inception report </t>
  </si>
  <si>
    <t xml:space="preserve">IND 6.3.2 the final event report with policy dialogue, CWC, CSC-3 </t>
  </si>
  <si>
    <r>
      <t xml:space="preserve">IND 6.3.2 la nuit des laureats ? , RCOFS target updated from 5 to  6 and more by end of project, videos speeches with statements of policy makers on usefulness </t>
    </r>
    <r>
      <rPr>
        <sz val="11"/>
        <color rgb="FF00B050"/>
        <rFont val="Calibri"/>
        <family val="2"/>
        <scheme val="minor"/>
      </rPr>
      <t xml:space="preserve"> Serges to be push to use AMCOMET, MESA forum, COPs and external , Serges to identify and publish the video clips of about 2 minutes, in 3 weeks,  Serges prepare video for the 2nd mesa forum, work with alphonsine on the sequencing of video </t>
    </r>
  </si>
  <si>
    <t>Keep meningitis vigilance maps for a future project with ben mattus in horizon 2020</t>
  </si>
  <si>
    <r>
      <t xml:space="preserve">IND 6.3.2 on user friendly climate information disseminated to policy makers  with source of verification 2 new tailored climate services the dought monitor, </t>
    </r>
    <r>
      <rPr>
        <sz val="11"/>
        <color rgb="FFFF0000"/>
        <rFont val="Calibri"/>
        <family val="2"/>
        <scheme val="minor"/>
      </rPr>
      <t xml:space="preserve">another source of verification is 12 policy briefs in video format which cannot be done due to time constrains </t>
    </r>
    <r>
      <rPr>
        <sz val="11"/>
        <color theme="1"/>
        <rFont val="Calibri"/>
        <family val="2"/>
        <scheme val="minor"/>
      </rPr>
      <t xml:space="preserve"> </t>
    </r>
  </si>
  <si>
    <t>Tanzania Met sent 11 picture of events to illustrate DSF bulletins, it is social media and visualized feedbacks on continetal thema,  photogallery with Flick having 273 pictures in the gallery joyce work on flickr, update website, mesa stations</t>
  </si>
  <si>
    <t xml:space="preserve">IND6.3.3  Information channels established to disseminated messages  sources of verification  website operational,  11 000 users on now,  database of media experts is 130 with the target of 200, take Magali RFI audio made with andre to add , </t>
  </si>
  <si>
    <t>IND 6.3.4 internal project connunication operational,   communication established to facilate team management  with source of verification the number of team meeting which is 42 now we need 50 , web based calendar entries with initial target 20  now at 53</t>
  </si>
  <si>
    <t>April 12 2017</t>
  </si>
  <si>
    <t>Review and update ledger, journals, rapprochement bancaire, cash flow reconciliation, cash flow statement, bank statements  Jan to March 2017</t>
  </si>
  <si>
    <r>
      <t xml:space="preserve">tableau détaillé des justificatifs de dépenses  </t>
    </r>
    <r>
      <rPr>
        <sz val="11"/>
        <color rgb="FFFF0000"/>
        <rFont val="Calibri"/>
        <family val="2"/>
        <scheme val="minor"/>
      </rPr>
      <t>Lambert ce fait aider par Djibo pour faire le tableau détaillé des justificatifs de dépenses  urgent</t>
    </r>
  </si>
  <si>
    <t xml:space="preserve">Lambert doit faire les etats des co-financements à faires et pièces justificatives (urgent), AGRHYMET to provide the work plan and budget for 2017 </t>
  </si>
  <si>
    <t>prepare vacancies for usaid project with 2 technician on data rescue, 1 supervisor and one system admin and database expert</t>
  </si>
  <si>
    <t>prepare summary of expenditure for quarterly report of Jan marc 2017</t>
  </si>
  <si>
    <t>Prepare second MESA forum presentations including achievements</t>
  </si>
  <si>
    <r>
      <t xml:space="preserve">Andre timesheet signed and submited to lambert until end of march with week 133 </t>
    </r>
    <r>
      <rPr>
        <sz val="11"/>
        <color rgb="FFFF0000"/>
        <rFont val="Calibri"/>
        <family val="2"/>
        <scheme val="minor"/>
      </rPr>
      <t>Lamber mention that week128 is missing andre to print and submit next time</t>
    </r>
    <r>
      <rPr>
        <sz val="11"/>
        <color theme="1"/>
        <rFont val="Calibri"/>
        <family val="2"/>
        <scheme val="minor"/>
      </rPr>
      <t xml:space="preserve"> </t>
    </r>
  </si>
  <si>
    <t>very important for next time sheets</t>
  </si>
  <si>
    <t>April 13 2017</t>
  </si>
  <si>
    <t>Meeting on usaid database with abn, interface for products</t>
  </si>
  <si>
    <t>8 participants from NBA,  Kone charge de modelisation, Bachir tanimoun base de données, Jean Kompaore environementaliste, Abdou Ramani suivi evaluation, Kabore NITC, Ilia informaticien, Bosch hydrogeologue assustant projet ABN,   et Kamga ACMAD</t>
  </si>
  <si>
    <t xml:space="preserve">Amener les institutions à collaborer, </t>
  </si>
  <si>
    <t xml:space="preserve">option B </t>
  </si>
  <si>
    <t>April 14 2017</t>
  </si>
  <si>
    <t>This afternoon sit with Lambert from the ToRs of account verification to identify docs he should prepare, also review his achievements during this week</t>
  </si>
  <si>
    <t>continue review of quarterly report Jan March 2017</t>
  </si>
  <si>
    <t>AMS membership</t>
  </si>
  <si>
    <t xml:space="preserve">Maria Sarantopoulos &lt;msarantopoulos@ametsoc.org   To andre kamgaf
Apr 13 at 10:26 PM
Dear Dr. Kamga Foamouhoue:  
Thanks for your email.  Please note that you may kindly disregard the email you received the other day asking you to renew your AMS membership, as it was sent to you in error.  Our records show that in 2014, we received a $100 wire transfer payment from you which covers your CDE dues payments from 2014-2018.  You are processed in our system as being an active member until December 31, 2018.  Your next dues payment won’t be due until 2019.  We apologize for the confusion.
Let me know if you have any questions.
Sincerely,
Maria Sarantopoulos
Member Services
***************************Maria Sarantopoulos
Senior Member Services Coordinator
American Meteorological Society
45 Beacon Street
Boston, MA  02108
Phone (617) 226-3912
Fax (617) 742-8718
Email: msarantopoulos@ametsoc.org
Web Site: www.ametsoc.org
</t>
  </si>
  <si>
    <t xml:space="preserve">review presaGG bulletin </t>
  </si>
  <si>
    <t>recruitment committee for sawidra meeting</t>
  </si>
  <si>
    <t>Next week main activities : prepare presentation for MESA foerum, prepare support to AUC speeches for the forum, prepare side events and boots for Global forum on DRR, finalize preparation of posters for SBSTA,  finalize transfer of ownership for the acmad au website with Manfred</t>
  </si>
  <si>
    <t xml:space="preserve">Invitation by Niger  ministry of humanitarian action and disasetr management and attendance of the meeting of national comittee on floods management on April 14, 2014.  . Comtribute to result area 4 and purpuse level indicators ACMAD-MESA, ACMAD contribute to risk zone in Niger ( 50mm/day of rainfall is the treshold for flooding, In Niger this usually happen in wet years,  ACMAD support methodology identification,  DG civil protection used acmad seasonal forecasts for tillabery in 2016 it help preparation, vigilance levels proposed and discussed with acmad's inputs </t>
  </si>
  <si>
    <t>Supervise Ghana and Naigeriat rainnes, on collecting dtata and methodology to monitor  the Ghana and Nigeria data actually available through the GTS, comparing it with what is available on the internet , percen of synoptic stations reporting on the GTS, percent of stations reporting to the central national data collection point</t>
  </si>
  <si>
    <t>April 18 2017</t>
  </si>
  <si>
    <t>review diasso's input to crew project</t>
  </si>
  <si>
    <t xml:space="preserve">meeting on SERVIR at AGRHYMET  participants are Shale countries , AGRHYMET, ACMAD , SERVIR project management experts, </t>
  </si>
  <si>
    <t>title of workshop  :  Regional workshop on cartographie for monitoring locust in West Africa</t>
  </si>
  <si>
    <t xml:space="preserve">Agenda  video  on EO data for development, approach to plan services by SERVIR, cartography by partners for locust monitoring, questionnaire survey report, FAO and locust monitoring in West africa, identification and priorization of needs, services design </t>
  </si>
  <si>
    <t>present servir to connect space with communities,  using NASA's constellation of satellites,  USAID bring its offices to manage servir in 70 countries, , 3 to 5 days warning, CREST mondel for flood monitoring, space agency parnering with development agency,  knowledge is power, collect data, create tools, analyse data to answer questions,  NASA and USAID together</t>
  </si>
  <si>
    <t>SERVIR provide up to 08 days forecasts for frooding</t>
  </si>
  <si>
    <t>CREST donne aux gestionaires de l'eau , les prévisions</t>
  </si>
  <si>
    <t>21 satellites , 2000 traines, 2 million of requests on line</t>
  </si>
  <si>
    <t>SERVIR data catalogue available online</t>
  </si>
  <si>
    <t xml:space="preserve">SERVIR west Africa started in Nov 2016 following consultations,  Climate change, agriculture, water, land management, locust, coastal erosion,  current capacity assessment for use of EO data and analysis tools, </t>
  </si>
  <si>
    <t>problems on data availability and access, data use and capacity to use data</t>
  </si>
  <si>
    <t>service planning with consultation, cartography of partners, service design, services review</t>
  </si>
  <si>
    <t>objectives of the meeting:  make a cartography of stakeholders</t>
  </si>
  <si>
    <t>AGHRYMET lead monitoring of locust, CSE lead, University of Ghana lead</t>
  </si>
  <si>
    <t xml:space="preserve">Cartography of actor for locust monitoring in west Africa included  littérature review ( institutions, strategies, tools and products regional to regional, focus group online survey, a validation workshop of the consultation report, </t>
  </si>
  <si>
    <r>
      <t xml:space="preserve">SGBD et Specifications techniques , version et fonctionalités:    ABN use Oracle version 10 et 11 g , ABN fait les procedures et SMHI fait le codage,  option B demander directement les produits au institutions,   ABN a un portail de generation d'hydrogramme, des portail de partenaire peuvent  logiciel d'application HYDROMET developper par IRD/CNR qui genere les hydrogrammes,  le SIP bulletinn d'alerte avec des hydrogramme prévues jusqu'à 2mois,  bulletin mensuel avec les produits à automatiser, ,  le SIP est fait avec visual basic qui utilise firebirth pour se connecte sur oracle,  ( dire un format d'extraction des produits),  HYDROMET est developé avec visual basic pour faire les produits , il se connecte à oracle,  Le systeme Information Hydrologique (SHI) qui est un portail web developpé avec PH pour se connceter et generer les hydrogrammes et faire les traitements,   Formats des données d'entrées textes et excell,  Les schema existent pour la base,   materiel serveurs 64 bits, windows 2008 bi processeurs, 2 cores,  1 tera de disque extensible,  ABN a déjà un programme de validation des données altimétriques SENTINEL ,, ABN veut un server local à Niamey entre ACMAD et les institutions partenaires, une autre application est le Systeme Information Environnemental (SIE)  pour generer les indicateurs pour le rapport sur l'état de l'environnement, il faut sentinel et les outres satellites de  ( utile sql server et arcgis server 9.2), ces indicateurs seront validées par ABN dans son programme </t>
    </r>
    <r>
      <rPr>
        <b/>
        <sz val="11"/>
        <color rgb="FFC00000"/>
        <rFont val="Calibri"/>
        <family val="2"/>
        <scheme val="minor"/>
      </rPr>
      <t>Contacter Songoti pour AGRHYMET</t>
    </r>
  </si>
  <si>
    <t>April 19 2017</t>
  </si>
  <si>
    <t>a concept note drafted on the global platform in Cancim wihich seeks to providec strategic advice, facilitae parnership and coordination, revierw progress on Sendai framework implementation and submission to AUC/DREA</t>
  </si>
  <si>
    <t>recruitmùent meeting on Sawidra</t>
  </si>
  <si>
    <t>Finalize and submit the ACMAD6MESA 9th quartely report with executive summari, monitoring and review with ACMAD MESA indicators and averall MESA indicators, summary of events during the quarter, Next quarter activities and events, list of project staff, summary budget execution, and monitoring and evaluation indicators spreadsheet</t>
  </si>
  <si>
    <t>To complete RFA for SBSTA meeting and submission to WMO</t>
  </si>
  <si>
    <t>sunmit questionnaire on interface platform to songoti</t>
  </si>
  <si>
    <t xml:space="preserve">Dear Arame,
Dear Andre,
Greetings from Kultomi omari of AAI 
Get photos
Kulthoum Omari
kulthoum.omari@gmail.com 
I wanted to follow up on the regional meeting thats taking place in May in Senegal organised by the GFCS regional office. Will the AAI receive an invitation? It would be great to participate as we are also planning a meeting on climate services from the 2-3 June and would like to build on the work you have done and have both the GFCS and ACMAD attend. Kindly save those dates. The meeting will be in Botswana. 
I have copied my colleague Oscar and Monica, who will follow this up with you both, regards the June meeting. 
</t>
  </si>
  <si>
    <t xml:space="preserve">SERVIR day 2 afternoon session groups reports:   from group 1: data needs include 10 m satelite data, weather forecasts  10day to monthly, improve soil moisture analysis, </t>
  </si>
  <si>
    <r>
      <rPr>
        <b/>
        <sz val="11"/>
        <color theme="1"/>
        <rFont val="Calibri"/>
        <family val="2"/>
        <scheme val="minor"/>
      </rPr>
      <t>group 1 on data</t>
    </r>
    <r>
      <rPr>
        <sz val="11"/>
        <color theme="1"/>
        <rFont val="Calibri"/>
        <family val="2"/>
        <scheme val="minor"/>
      </rPr>
      <t xml:space="preserve"> needs:  prevision des pluies, pluies des 7 prochains jours jusqu'au mois, temperature, humidité du sol de 10 à 15 cm, force et direction du vent,  indices de végétation jusuq"à 10m de résolution ,</t>
    </r>
  </si>
  <si>
    <r>
      <rPr>
        <b/>
        <sz val="11"/>
        <color theme="1"/>
        <rFont val="Calibri"/>
        <family val="2"/>
        <scheme val="minor"/>
      </rPr>
      <t>group 2 on tools and capacity</t>
    </r>
    <r>
      <rPr>
        <sz val="11"/>
        <color theme="1"/>
        <rFont val="Calibri"/>
        <family val="2"/>
        <scheme val="minor"/>
      </rPr>
      <t xml:space="preserve">   needs : training of stakeholders to interpret products, develop a forecast model for locust invasion, update or develop a database on locust,  country validation of products, training stakeholders , set up observatories for validation, develop a model for locust invasion risk forecasting, expand the in situ data on locust and integrate with related satellite data, </t>
    </r>
  </si>
  <si>
    <r>
      <rPr>
        <b/>
        <sz val="11"/>
        <color theme="1"/>
        <rFont val="Calibri"/>
        <family val="2"/>
        <scheme val="minor"/>
      </rPr>
      <t>Group 3 on platforms, partnerships and networks</t>
    </r>
    <r>
      <rPr>
        <sz val="11"/>
        <color theme="1"/>
        <rFont val="Calibri"/>
        <family val="2"/>
        <scheme val="minor"/>
      </rPr>
      <t xml:space="preserve">    needs : IRI, AGRHYMET and Research centres,  users to interpret and use IRI platform; Google Earth engine is another platform for functionalities development need good internet, platform of national networks of phytosanitary experts </t>
    </r>
    <r>
      <rPr>
        <b/>
        <sz val="11"/>
        <color theme="1"/>
        <rFont val="Calibri"/>
        <family val="2"/>
        <scheme val="minor"/>
      </rPr>
      <t xml:space="preserve">who need training </t>
    </r>
  </si>
  <si>
    <t>A presentation to start design of service for locust management,  the current workshop completed a stakeholder mapping</t>
  </si>
  <si>
    <t>video with Nigeria media at COP,  video from WMO on dust and video done by Serges on dust in 2016, for videos during the 2nd MESA forum</t>
  </si>
  <si>
    <t>Inventory of communication materials ( polo shirt, casquettes, visit cards , usb keys, pins , bags ) were planned but cannot be produce for the forum because of lack of funds</t>
  </si>
  <si>
    <t>April 20 2017</t>
  </si>
  <si>
    <t xml:space="preserve">future com activities: produce material  for website update and submit to web on the RCOFs, Project Managers meetings and events to be attended </t>
  </si>
  <si>
    <t xml:space="preserve">One additional newletter to be produced in May 2017, One newsletter on the activitioes/achievements , conclusion and perspectives  for sustainability of ACMAD MESA, Serges to collect useful papers and presentations and submit to Musanganire to summarize for newsletter article, a film on the life of the project with interview of actors, show importance of the project for acmad and africa ending with pivotal need to susstain,  coolect relevant data during the forum, interview people at the forum including cote d'ivoire, interview AUC, EU at 2nd MESA forum. </t>
  </si>
  <si>
    <t xml:space="preserve">Climate insurence, climate services, capacity building are axes of WFP involvement in climate resilience,  IRI is a technical partner of WFP, need for forecasts providers , need to use existing setting to improve resilience,  binto diallo, alexandra, melody sundown Daouda Yahaya GFCS Niamey, Moumouni aboubacar dmn, Sita dmn, saadou moussa chef service technique, Tchiffa mamane directeur réseau obs meteo, </t>
  </si>
  <si>
    <t xml:space="preserve">Food secure developed in 5 countries to use climate forecasts to improve response, maproom is an interface between forecast providers and disaster managers, online tools maproom for early intervention on drought and other hazards, </t>
  </si>
  <si>
    <t>meeting with WFP and IRI on FoodSecure on April 20 2017 afternoon</t>
  </si>
  <si>
    <t>WFP in Rome asked IRI to develop a tool to make early action using climate forecasts</t>
  </si>
  <si>
    <t>the meeting is looking for ways to improve use of the forecasts for early warning, IRI will get next phase of funding soon,</t>
  </si>
  <si>
    <r>
      <rPr>
        <b/>
        <sz val="11"/>
        <color theme="1"/>
        <rFont val="Calibri"/>
        <family val="2"/>
        <scheme val="minor"/>
      </rPr>
      <t>result:</t>
    </r>
    <r>
      <rPr>
        <sz val="11"/>
        <color theme="1"/>
        <rFont val="Calibri"/>
        <family val="2"/>
        <scheme val="minor"/>
      </rPr>
      <t xml:space="preserve">  partnership IRI, WFP, DMN Niger and Niger Early warning Mechanism to develop dataset for high resolution rainfall, develop seasonal forecasting tools for food secure at national level</t>
    </r>
  </si>
  <si>
    <t xml:space="preserve">Review technical notes 7 and 8 for CCA from Ly </t>
  </si>
  <si>
    <t>April 21</t>
  </si>
  <si>
    <t>Sawidra recruitmen committee meeting with about 130 applications for RAF</t>
  </si>
  <si>
    <t>April 24 2017</t>
  </si>
  <si>
    <t>write report statrting in week 134</t>
  </si>
  <si>
    <t>UNFCCC SBSTA on May 10</t>
  </si>
  <si>
    <t xml:space="preserve">day 1 of MESA forum , opening ceremony with speeches of MESA PC chair ( CEMAC), AUC/DREA Commisionner, </t>
  </si>
  <si>
    <t>will bring 25 umbrellas, 25 tea cups, 30 bags, 20 visit card, 5 thee shirt, 4 hats , 50 pins , 50 bloc note or note pad will be distributed to the 2nd mESA forum</t>
  </si>
  <si>
    <t>April 25</t>
  </si>
  <si>
    <t>Presentation of succes story of cote d'ivoire, ACMAD achievemnents in MESA, review work plan for comoros agromet service</t>
  </si>
  <si>
    <t>Meet with Serges and Musanganire to prepare MESA forum communication, review draft sucess story on cote d'ivoire state of climate, another success story with invitation of the minisistry in charge of humanitarian affairs/action  in Niger,  summary of interview with RFI, and a last article on the visit of the website showing different visitors accross  the world to be finalized</t>
  </si>
  <si>
    <t>May 02 to 06 2017</t>
  </si>
  <si>
    <t>expected ativities include meeting with WMO/WIGOS and Niger Met Service</t>
  </si>
  <si>
    <t>April 29 2017</t>
  </si>
  <si>
    <t>GFCS_ACP task team meeting see agenda at   D:\plan&amp;budget2014\MESA2014\MESAoperatingplanningandreporting\mesastaffreports\andre\resultarea6\partnership&amp;networking\GFCS\GFCSACPtaskteam\taskteam5thmeetingDakarApril29</t>
  </si>
  <si>
    <t xml:space="preserve">start of meeting at 09:12 mm, presentation of the agenda with objectives , expected outcomes (by valentina from Devco) , introduction of consultants who will visit partners, end of july to finalize the GFCS-ACP, </t>
  </si>
  <si>
    <t xml:space="preserve">Remarks by O. Ojo from ACP Secretariat who thanked organizers, it is a special programme with bigger budget, past meeting in brussels discussed the consultants ToRs and summary of GFCS_ACP from objectives to expected results and major activities,  </t>
  </si>
  <si>
    <t xml:space="preserve">Remaks by Mohammed Danfa from AUC who is co-chair of GFCS task Team,  from AUC perspective GFCS will support resilience in Africa, </t>
  </si>
  <si>
    <t xml:space="preserve">tour de table ( Team lead of consultancy, CEMAC, Drector Regional office WMO, Jay Wilson, Lucio, Office of Resource Mob WMO, JRC, Emilio, Vincent, Andre, Adrina , Ben; Ojo, Valentina DEVCO, Gina ICO, Jolly, Arame Tall, Seydou Traore, Atheru, Johnson, Flavian Belval ECCAS, Brad SADC/CSC, Crepeau, Boulahya consultants </t>
  </si>
  <si>
    <t>first presentation on the outcome of identification  and formulation phase:  IntraACP 11th EDF cooperation strategy Objective 2.2 contribute to</t>
  </si>
  <si>
    <r>
      <t>Consultation and validation provess ( meetings of TT, official letters informing and inviting to fill a questionnaire, online invitation to respond to questionnaire, conference calls, field visits to partners to be scheduled ( visits</t>
    </r>
    <r>
      <rPr>
        <b/>
        <sz val="11"/>
        <color theme="1"/>
        <rFont val="Calibri"/>
        <family val="2"/>
        <scheme val="minor"/>
      </rPr>
      <t xml:space="preserve"> expected in May and this meeting will set the agenda), </t>
    </r>
    <r>
      <rPr>
        <sz val="11"/>
        <color theme="1"/>
        <rFont val="Calibri"/>
        <family val="2"/>
        <scheme val="minor"/>
      </rPr>
      <t>QSG will validate the document</t>
    </r>
  </si>
  <si>
    <t xml:space="preserve">Need to shape activities in the coming week, </t>
  </si>
  <si>
    <t xml:space="preserve">5 years for implementation, for 85 Millions, about 5% of cofinancing, </t>
  </si>
  <si>
    <t xml:space="preserve">Need to include zanzibar territory among IOC countries needs , </t>
  </si>
  <si>
    <t>connect expected outputs ( 3 ) to copernicus Climate Services</t>
  </si>
  <si>
    <t>use existing systems to operate user interface and service provision</t>
  </si>
  <si>
    <t xml:space="preserve">given the diffent levels of NMHSs , it may be good to use regional level to address quicly some issues,  capacity building of decison makers </t>
  </si>
  <si>
    <t>RCOFs can be and instrument for output 1  but need user driven platform</t>
  </si>
  <si>
    <t>Need to coordinate GCFS_ACP with other programmes addressing national level</t>
  </si>
  <si>
    <t xml:space="preserve">marine meteorological services to be improved in the islands, coastal areas climate events, cyclones forecasting, </t>
  </si>
  <si>
    <t xml:space="preserve">plan of consultants visits, and main outcomes of the meeting </t>
  </si>
  <si>
    <t>have the ranking of sectors by AUC/ACMAD  ready, tentative priorities to be submitted by the consultants before visit at ACMAD from 29th May to June 02 2017</t>
  </si>
  <si>
    <t xml:space="preserve">the visit will move from service needed by sector to activities required to generate products and services, </t>
  </si>
  <si>
    <t xml:space="preserve">steering committee with ACP secretariat as contracting authority and implementing partners,  possible technical bodies with UN agencies to discuss links and get technical advice,  use NDCs of countries and regional strategies of RECs to define the services, </t>
  </si>
  <si>
    <t xml:space="preserve">Main outcomes of 5th GFCS task team meeting presented by Vincent ( enhance interregional collaboration in outcome 4,  include activities for decision makers, </t>
  </si>
  <si>
    <t xml:space="preserve">Expected outcomes and activities,  intervention logic, prioritizing sectors were presented, and a schedule of consultant visit discussed. </t>
  </si>
  <si>
    <t>May 02 2017</t>
  </si>
  <si>
    <t xml:space="preserve">review financial statements up to april 2017, prepare verification of accounts including co_financing, </t>
  </si>
  <si>
    <t xml:space="preserve">forecast briefing  prepare a technical note, </t>
  </si>
  <si>
    <t>May 03 2017</t>
  </si>
  <si>
    <t>Review and update presentation for SBSTA 44 research dialogue event  on WMO global to regional climate services for adaptation and risk management</t>
  </si>
  <si>
    <t>meet with USAI NORCAP expert, he is able to produce SPI, trend data, variability analysis and profiles</t>
  </si>
  <si>
    <t>May 04 2017</t>
  </si>
  <si>
    <t xml:space="preserve">summary of posters for SBSTA  to submit to UNFCCC secretariat ( 1 presentation and 3 posters)  presentation title: WMO Global to regional climate services for better climate change adaptation and risk management, </t>
  </si>
  <si>
    <t>poster I: Africa needs to rehabilitate the observation network, poster II:  Prevention, preparation and response to disaster using climate outlooks, poster III:  Climate services for meningitis epidemic surveillance and control in Niger</t>
  </si>
  <si>
    <t>finalize and submit 3 posters and 1 presentation to UNFCCC/SBSTA</t>
  </si>
  <si>
    <t>Review aLy timsheets and weekly reports , he promised to send technical notes revised  during May 2017 , this should be followed</t>
  </si>
  <si>
    <t>May 05 2017</t>
  </si>
  <si>
    <t>Sign SAF timesheets</t>
  </si>
  <si>
    <t>supervise the Ghana trainee to generate a service table with feature sof all input data used for product generation, he should make also a product table with each product in the service ( techn note, bulletin, summary)</t>
  </si>
  <si>
    <t>May 08 2017</t>
  </si>
  <si>
    <t xml:space="preserve">ACMAD and other WMO centres is invited for the SBSTA 46 , 9th Resaerch dialogue. The foundation of the research dialogue was given in decision 9/CP 11, and the focus identified at SABSTA 26,  Relevant research programmes were invited to regularly inform SBSTA of emerging research findings, research planning, priorities and gaps and capacity building activities in developing countries,  regional climate change research networks and communication issues,  </t>
  </si>
  <si>
    <r>
      <t xml:space="preserve">The Conference of the Parties (COP) decision 16/CP.1710 urges Parties, in particular developing country Parties, and invites regional and international research programmes and organizations active in climate change   ,  research to utilize the research dialogue as a forum for </t>
    </r>
    <r>
      <rPr>
        <b/>
        <sz val="11"/>
        <color theme="1"/>
        <rFont val="Calibri"/>
        <family val="2"/>
        <scheme val="minor"/>
      </rPr>
      <t>discussing needs for climate change research and research-related capacity-building</t>
    </r>
    <r>
      <rPr>
        <sz val="11"/>
        <color theme="1"/>
        <rFont val="Calibri"/>
        <family val="2"/>
        <scheme val="minor"/>
      </rPr>
      <t xml:space="preserve">, particularly those of developing countries and </t>
    </r>
    <r>
      <rPr>
        <b/>
        <sz val="11"/>
        <color theme="1"/>
        <rFont val="Calibri"/>
        <family val="2"/>
        <scheme val="minor"/>
      </rPr>
      <t>conveying research findings and lessons learned from activities</t>
    </r>
    <r>
      <rPr>
        <sz val="11"/>
        <color theme="1"/>
        <rFont val="Calibri"/>
        <family val="2"/>
        <scheme val="minor"/>
      </rPr>
      <t xml:space="preserve"> undertaken by regional and international research programmes and organizations. Annex I provides a table of themes and presentations from all meetings of the research dialogue.</t>
    </r>
  </si>
  <si>
    <r>
      <t>The Paris Agreement recognizes the need for “</t>
    </r>
    <r>
      <rPr>
        <b/>
        <sz val="11"/>
        <color theme="1"/>
        <rFont val="Calibri"/>
        <family val="2"/>
        <scheme val="minor"/>
      </rPr>
      <t>effective and progressive response to the urgent threat of climate change on</t>
    </r>
    <r>
      <rPr>
        <sz val="11"/>
        <color theme="1"/>
        <rFont val="Calibri"/>
        <family val="2"/>
        <scheme val="minor"/>
      </rPr>
      <t xml:space="preserve"> the basis of the best available </t>
    </r>
    <r>
      <rPr>
        <b/>
        <sz val="11"/>
        <color theme="1"/>
        <rFont val="Calibri"/>
        <family val="2"/>
        <scheme val="minor"/>
      </rPr>
      <t>scientific knowledge</t>
    </r>
    <r>
      <rPr>
        <sz val="11"/>
        <color theme="1"/>
        <rFont val="Calibri"/>
        <family val="2"/>
        <scheme val="minor"/>
      </rPr>
      <t>”</t>
    </r>
  </si>
  <si>
    <t>the 2018 facilitative dialogue to take stock of the collective efforts in relation to progress towards the mitigation goal in Article 4.1 of the Paris Agreement and to inform the preparation of NDCs;13 and the global stocktake to assess all collective progress towards the implementation of the Paris Agreement, that will be finalized in 2023 and taking place every 5 years thereafter</t>
  </si>
  <si>
    <t>Article 7 of the Paris Agreement identifies that “Parties should strengthen their cooperation on enhancing action on adaptation, taking into account the Cancun Adaptation Framework, including with regard to: […] a) sharing information, good practices, experiences and lessons learned, including, as appropriate, as these relate to science, planning, policies and implementation in relation to adaptation actions; b) strengthening institutional arrangements, including those under the Convention that serve this Agreement, to support the synthesis of relevant information and knowledge, and the provision of technical support and guidance to Parties; c) strengthening scientific knowledge on climate, including research, systematic observation of the climate system and early warning systems, in a manner that informs climate services and supports decision-making</t>
  </si>
  <si>
    <t>strengthening institutional arrangements, including those under the Convention that serve this Agreement, to support the synthesis of relevant information and knowledge, and the provision of technical support and guidance to Parties; c) strengthening scientific knowledge on climate, including research, systematic observation of the climate system and early warning systems, in a manner that informs climate services and supports decision-making</t>
  </si>
  <si>
    <t>May 09 2017</t>
  </si>
  <si>
    <t>prepare sustainability of ACMAD mesa with a proposal to AfDB</t>
  </si>
  <si>
    <t>identifies the importance of building adequate and lasting technical capacity beyond institutional strengthening for long-term research and education, so as to further the process to formulate and implement NAPs</t>
  </si>
  <si>
    <t>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(SR1.5), in 2018;</t>
  </si>
  <si>
    <t>Climate change and land: an IPCC special report on climate change, desertification, land degradation, sustainable land management, food security, and greenhouse gas fluxes in terrestrial ecosystems (SRCCL), in 2019;</t>
  </si>
  <si>
    <t>The decision emphasizes the need to maintain, strengthen and build capacities for climate observations, monitoring and data management, including data rescue, digitization, analysis, archiving and sharing, and build capacity for systematic observations in developing countries through existing relevant mechanisms, including the GCOS Cooperation Mechanism</t>
  </si>
  <si>
    <t>WMO designated Regional Climate Centres (RCCs) are being implemented to generate and deliver more regionally-focused high-resolution data and products as well as training and capacity building. As centres of Excellence, the WMO RCCs create regional products including long-range forecasts that support regional and national activities and thereby strengthen capacity of WMO Members in a given region to deliver the best climate services to national users.47 The WMO is implementing RCCs in close coordination with its Regional Associations and the Commission for Climatology (CCl),48 which also plays a key role in implementation of the global framework for climate services. The CCI is advised and coordinated by the Implementation Coordination Team on the Climate Services Information System (ICT-CSIS).49
31. In collaboration with GCOS, WMO will organise a side event at SBSTA 46 on the global stocktake and observing networks, indicators and essential climate variables.50</t>
  </si>
  <si>
    <t>to provide researchers in African countries access to high performance computing (HPC) infrastructures, enabling them to take part in big data science projects and to build Earth observation data processing platforms.</t>
  </si>
  <si>
    <t>In consideration of the above mandates and information and experience from previous meetings of the research dialogue, I have identified two themes for the ninth meeting of the research dialogue (RD 9):
(a) Regional climate research data and information, and gaps;
(b) Science to take stock and assess progress on mitigation.
39. The goal of the ninth meeting is to to provide a discussion forum on these two themes for communicating research findings and scientific knowledge, describing capacity building and science communication being undertaken, and identifying needs, in the light of the Convention and Paris Agreement</t>
  </si>
  <si>
    <t>I encourage Parties to use all the information referred to in this information note and in RD 9 as a basis for negotiations on research and systematic observation (Agenda item 6(a)) during SBSTA 46</t>
  </si>
  <si>
    <t xml:space="preserve">continue preparation of the proposal to AfDB reach the budget section, </t>
  </si>
  <si>
    <t>meeting on adaptation finance,  400 million commited,  COP 22 decided adaptation fund to serve paris agreement, address fund governance</t>
  </si>
  <si>
    <t>the theme of the meeting on 11 may at 18h30 is  adaptation fund: enhancing implementation of the Paris agreement through innovative finance and concrete action</t>
  </si>
  <si>
    <t xml:space="preserve">meet AAI focal point at ACMAD-MESA CSC and Seny Nafo Chair AGN, she will invite acmad for a meeting early june, met senegal negotiator she try to contact ben for a meeting, meet joanna at the reporting of research dialogue to parties on Thursday, meet with Central African countries negotiators discussing project formulation strategies, </t>
  </si>
  <si>
    <t>May 15 2017</t>
  </si>
  <si>
    <t>emeeting with WMO of usaid project logistics for training event in July, verbal reporting on progress, review with SAF on meeting with bakary Djaby,  continue with logframe for the AfDB project to susytain ACMAd-MESA services</t>
  </si>
  <si>
    <t>Submit the draft to AfDB on May 16 2017</t>
  </si>
  <si>
    <t>concept note for global drr event updated and  side event summary information provided for web posting to AUC and UNISDR</t>
  </si>
  <si>
    <t>May 18 2017</t>
  </si>
  <si>
    <t>meet with djibo on logistics and Lambert on flight booking for Global DRR platform forum with request to liaise with human ressource Mme moussa Nafissa on recruitment documents for the initial ACMAd/MESA staff</t>
  </si>
  <si>
    <t>Ask Lambert to look with Nafissa for recruitment documets on MESA,  Nafissa said Manfred ask her to give me the recruitment documents and she did it</t>
  </si>
  <si>
    <t>May 19 2017</t>
  </si>
  <si>
    <t xml:space="preserve">Olushola ask Kai to request Andre and Serges accreditation </t>
  </si>
  <si>
    <t>Review presass outlook, draft a letter inviting participants to AUC's Global Platform side event on climate services for DRR</t>
  </si>
  <si>
    <t>provide stakeholders and users with technical assistance, finance, infrastructure and capacity, actions aligned with the five pillars of GFCS, GFCS ACP objective to foster SDG, purpose to strengthen climate services value chain to ensure access to data,, improve observig and data management,  provide climate products, capacity and partnerships</t>
  </si>
  <si>
    <t>Next wek 141 '22_26 May 2017 tasks</t>
  </si>
  <si>
    <t>prepare usaid training with WMO and NOAA,  my weekly report from wekk 134 to 137 and 128 revised , draft weekly report 138 to 140</t>
  </si>
  <si>
    <t>May 22 2017</t>
  </si>
  <si>
    <t>prepare response for acmad participants to the TEM 8 meeting on Niamey 14 to 15 June 2017, review with lambert the report of account verificator</t>
  </si>
  <si>
    <t>adjust period of verification to Mach 2017 instead of December 2016, paiment slips non signed by services providers , regularise of fuel receipt at the stations with vehicle immùatriculation numbers</t>
  </si>
  <si>
    <t>payment of benefits taxes not done and contracts not registered</t>
  </si>
  <si>
    <t>Project Maganer to  read and approved mission reports of the project</t>
  </si>
  <si>
    <t>workshop to validate strategic framework for water security and investement priorities for organising and managing water</t>
  </si>
  <si>
    <t>NBA/MEKROU</t>
  </si>
  <si>
    <t xml:space="preserve">June 14 to 16 2017 </t>
  </si>
  <si>
    <t xml:space="preserve">designate participant, inform MEKROU project and attend the workshop in Nimey ( invitation received on May 22 2017, event at hotel Gawaye) </t>
  </si>
  <si>
    <t>May 24 2017</t>
  </si>
  <si>
    <t>inform and contact of partners for implementation of Met servise USAID project</t>
  </si>
  <si>
    <t>attende the meeting at 10 AM on May 24 at DMN</t>
  </si>
  <si>
    <t>DMN Niger</t>
  </si>
  <si>
    <t>May 31 2017</t>
  </si>
  <si>
    <t>kick off implementation of National Framework for Climate Services</t>
  </si>
  <si>
    <t>attend the kick off at hotel Sahel at 09h00</t>
  </si>
  <si>
    <t>DMN/ Niger</t>
  </si>
  <si>
    <t>May 23 2017</t>
  </si>
  <si>
    <t>sawidra kick off meeting at Agrhymet</t>
  </si>
  <si>
    <t>attended the sawidra kick off</t>
  </si>
  <si>
    <t>Agrhymet</t>
  </si>
  <si>
    <t>attend the samidra kick off event at AGRHYMET</t>
  </si>
  <si>
    <t>launch of GLES call  valid up to mid aufuste 2017, letter to AU/MESA/TAT for confirmation/designation of ACMAd/MESA participants to TEM 8  reviwed , signed and submitted to AU</t>
  </si>
  <si>
    <t>review information list for participants to TEM8</t>
  </si>
  <si>
    <t>Review and signature of the timesheets from bob owgang and Bachir Hamadou, guidance given on generation of precip profile in a format usable by met professional, test with Gaya station and compared observed and estimated start of the season period , from experience Gaya start of season date is May 19 and standard deviatio is 5days, normal start of season is May 15 to May 24 2017</t>
  </si>
  <si>
    <t>Exchanges with Oliushola to finalize presentation at the Global DRR side event in Cancun(Maxico) today</t>
  </si>
  <si>
    <t>attend the meeting at Niger Met Service on USAID funded project on resilience building in the Sahel , resend the passports of wassila and al. To lambert and Djibo for invitation letters</t>
  </si>
  <si>
    <t xml:space="preserve">_ attend Sawidra kick off in Niamey, follow up the global DRR platform, USAID project training preparation, _AfDB proposal for sustainability of ACMAD/MESA services follow up, Addendum ACMAD MESA follow up,  MESA TEM preparation, meeting of USAID Niger kick off, Kick off of Niger Framework for Climate Services, follwo up SERVIR meeting in Dakar,  follow up ACMAD MESA sustainability proposal with AfDB, follow up preparation of training in july with wassila,  follow up the account verification report, review the draft technical notes of Ly, designation of participants to TEM 7 responding to request of AU, review the pressass 2017 products 
</t>
  </si>
  <si>
    <t>Contact with national focal points on USAID for information before kick off on NFCS,  present the usaid project in Niger</t>
  </si>
  <si>
    <t>update Veronica Grasso,  I wanted to ask you an update from your end and wanted to touch base so that we can start drafting the agenda for the training as well.
Andre, I also wanted to ask you if the invitations have been sent to NOAA, Niger, Senegal, Burkina and Aghrymet and if you got replies.</t>
  </si>
  <si>
    <t>steer mesa</t>
  </si>
  <si>
    <t>prepare  and attend the meeting</t>
  </si>
  <si>
    <t>MESA PSC 7  July 17 to 19 2017 in addis</t>
  </si>
  <si>
    <t xml:space="preserve">training on climate services </t>
  </si>
  <si>
    <t>prepare with wassila</t>
  </si>
  <si>
    <t>May 25 2017</t>
  </si>
  <si>
    <t>May 25 2017 Niamey at Agrhymet afternoon</t>
  </si>
  <si>
    <t>Meeting with with M. Goudou for mesa extension proposal</t>
  </si>
  <si>
    <t>submit the fdraft proposal to him DDG/ACMAd</t>
  </si>
  <si>
    <t>Meet with AfDB M. Goudou Dieudone for review of draft proposal to sustain MESA Services at ACMAD</t>
  </si>
  <si>
    <t xml:space="preserve">follow up invitation letters to wassila at al.  Invitation OCHA pour le réunion DRR Afrique de l'Ouest à monrovia le 5 6 et 7 Juillet 2017,  </t>
  </si>
  <si>
    <t>Tasks next week starting on Monday 29 may</t>
  </si>
  <si>
    <t>I did not received comments from ACMAD to my previous email announcing my next mission in Niamey (May 29 to June 06 included). This mission is devoted to the identification of ACMAD and AGRHYMET existing capacities, needs, and expected role in the Framework of the EU-ACP GFCS Climate Services. I hope you received this message and are ready for discussions.
I planned to meet AGRHYMET on Monday May 29, and I am available for ACMAD at any moment during this mission.</t>
  </si>
  <si>
    <t>Skype meeting of ICT CSIS</t>
  </si>
  <si>
    <t>review implementation of CSIS and way forward</t>
  </si>
  <si>
    <t>prepare and attend the event</t>
  </si>
  <si>
    <t xml:space="preserve">June 06 2017 afternoon </t>
  </si>
  <si>
    <t>May 26 2017</t>
  </si>
  <si>
    <t>OCHA appuie la CEDEAO pour la préparation de la 11ème consultation annuelle du comité de gestion des catastrophes en Afrique de l'Ouest (GECEAO). Ce comité rassemble les directeurs des services de protection civile ou National Disaster management Agency de la zone CEDEAO et Mauritanie.
Les questions hydro-climatiques ont toujours occupé une place de choix dans les discussions à chaque consultation et, comme de coutume, nous serions heureux qu'ACMAD puisse y participer. Cette année la consultation se tiendra un peu plus tard que d'habitude et ne suivra donc pas immédiatement le PRESASS. Nous proposons donc que la session animée par ACMAD fass le point sur l'état de la saison et sur les prévisions ajustées. Bien sûr ce sont des propositions de thèmes qui sont sujet à vos ajustements ou adaptations.
La consultation se déroulera à Monrovia les 5-6-7 juillet et la session proposée avec ACMAD le mercredi 5 juillet. Les draft d'agenda et de termes de référence sont joint à ce message.</t>
  </si>
  <si>
    <t xml:space="preserve">meeting with account verificators and final review of verification report;, supervise hubert for generation of PRESASAS product in a shape file format, meeting on procurrement plan for SAWIDRA, Lambert nominated for tem 8 preparation, mesa services sustainability project submission letter and proposal made; </t>
  </si>
  <si>
    <t>review Ly report on extremes temperatures a(7) and extreme precip (8) for CCA service,  contact him for legend and fgure captions</t>
  </si>
  <si>
    <t>May 29 2017</t>
  </si>
  <si>
    <t>meet with Lambert, Bachir, Bob, Hubert, Gedeon,  review prof Muthama's doc, invitations to NOAA for USAID training, TEM 8 logistics tasks, recruitments for USAID, , need for vacancy for communication strategy recruitment</t>
  </si>
  <si>
    <t>May 30 2017</t>
  </si>
  <si>
    <t>Next wek  5 to 09 June 2017</t>
  </si>
  <si>
    <t>Respond to  GCEAO  and fill form for July 04, 05, 06 and 07 2017, attend sawidra recruitment meeting</t>
  </si>
  <si>
    <t>June 01 2017</t>
  </si>
  <si>
    <t>Briefing with tecnical note DSF JJA and JAS 2017</t>
  </si>
  <si>
    <t>Review draft agendat for USAID July meeting with Wassila, review table of content for trainin g manual with Bob Owgang, recruitment meetin of communicator of sawidra, start translation of MESA extension project in french for AfDB</t>
  </si>
  <si>
    <t>Review and update presass bulleting and summary for policy and decision makers</t>
  </si>
  <si>
    <r>
      <t xml:space="preserve">Prepare a presentation for the 11th consultation the Regional Committee for Disaster Management on  " Regional climate outlook overview and humanitarian partner’s perspectives (PRESASS feedback )" </t>
    </r>
    <r>
      <rPr>
        <b/>
        <sz val="11"/>
        <color theme="1"/>
        <rFont val="Calibri"/>
        <family val="2"/>
        <scheme val="minor"/>
      </rPr>
      <t xml:space="preserve">Experts will exchange with participants and share various tools available for emergency preparedness, response and coordination. </t>
    </r>
  </si>
  <si>
    <t xml:space="preserve">2. Key Objectives of the regional consultation
• Evaluation of the plan of action of the ECOWAS Humanitarian Policy (2012 – 2017);
• Consistent implementation of the One Disaster Management Agency Model; 
• Building cash response and preparedness technical capacities at national level;
• Identify key follow-up actions and commitments after the World Humanitarian Summit;
• Sharing best practices for emergency response and preparedness at national level;
• Reinforce dialogue/coordination between national disaster management agencies and private sector for disaster response;
• Feedback on the two deliverables of the Civil Military regional coordination working group.
</t>
  </si>
  <si>
    <t xml:space="preserve">3. Key Outcomes
• Information and best practices shared among participants. 
• Feedback and follow up on implementation of regional programmes and activities achieved
• Improved coordination/collaboration among stakeholders realized
• Joint projections on annual emergency response plans discussed to enhance implementation
4. Methodology
• The Consultation will be in English and French, Englishwith interpretation services in these two languages.
• Partner organizations, including the African Centre of Meteorological Applications for Development (ACMAD), International Federation of the Red Cross (IFRC), West Africa Health Organization (WAHO), African Development Bank (AFDB), Liberia Ministry of Gender, Children &amp; Social Protection, will be invited to present on specific topics in their area of expertise.
• Sessions will be participatory with specific topics for discussion. The meeting will alternate plenary sessions, general discussion and working groups.
</t>
  </si>
  <si>
    <t xml:space="preserve">Prepare and submit to NOAA trainers the agenda for climate service for resilience training
- draft the vacancy notice for an expert to develop communication strategy for climate services
-Collect and analyze NOAA experts  input  on the agenda
-Prepare  TEM 8
-attend briefing and review technical note for JJA and JAS 2017
-Review and update presass bulletin and brief for policy makers
- Prepare presentation for DECEAO 11th concultation on Disaster Management
-Attend Niger’s National Framework for Climate Services kick off event
</t>
  </si>
  <si>
    <t xml:space="preserve">next </t>
  </si>
  <si>
    <t>Nest week</t>
  </si>
  <si>
    <r>
      <t xml:space="preserve">Attend Niger National Framework for Climate Services kick off at hotel sahel with a paper on regional component of USAID project on climate services for increased resilience in the Sahel,   Meet with GFCS consultant ( Crepo who indicated GFCS_ACP 10 million Euros for 4 years at ACMAD possible if the centre can spent ) to prepare acmad activities in GFCA-ACP with  folllowing components ( </t>
    </r>
    <r>
      <rPr>
        <b/>
        <sz val="11"/>
        <color theme="1"/>
        <rFont val="Calibri"/>
        <family val="2"/>
        <scheme val="minor"/>
      </rPr>
      <t>data access and infrastructure '</t>
    </r>
    <r>
      <rPr>
        <sz val="11"/>
        <color theme="1"/>
        <rFont val="Calibri"/>
        <family val="2"/>
        <scheme val="minor"/>
      </rPr>
      <t xml:space="preserve"> 5 experts with 1 web expert, 1 IT, 1GIS/Geoportal, 1 KM, 1 syst admin and database), </t>
    </r>
    <r>
      <rPr>
        <b/>
        <sz val="11"/>
        <color theme="1"/>
        <rFont val="Calibri"/>
        <family val="2"/>
        <scheme val="minor"/>
      </rPr>
      <t>provision of continental climate services</t>
    </r>
    <r>
      <rPr>
        <sz val="11"/>
        <color theme="1"/>
        <rFont val="Calibri"/>
        <family val="2"/>
        <scheme val="minor"/>
      </rPr>
      <t xml:space="preserve"> ( 6 TAs for DRR services with( 4 ( Drought service, Seasonal climate forecast service, with 1 GIS support),   and 2 TAs CC assessment Service for DRR/water/health,  2 TAs for agriculture services , 1 TA for health vigilance service, 2 TAs for climate services for water), </t>
    </r>
    <r>
      <rPr>
        <b/>
        <sz val="11"/>
        <color theme="1"/>
        <rFont val="Calibri"/>
        <family val="2"/>
        <scheme val="minor"/>
      </rPr>
      <t>Capacity development and collabaration for climate srvices at sub_regional and national levels</t>
    </r>
    <r>
      <rPr>
        <sz val="11"/>
        <color theme="1"/>
        <rFont val="Calibri"/>
        <family val="2"/>
        <scheme val="minor"/>
      </rPr>
      <t xml:space="preserve">  ( 3 trainers at ACMAD to support AGRHYMET, ECCAS/CACP, SADC/CSC, ICPAC  and weakest NMHSs,  on the job training for 6months¨x6 trainnesx4years,  short term support TEs  and seconded experts with 4TEsxx12monthsx4 years,    training of ACMAD trainers  2 trainings per year x4 ,  global and regional fora, conferences worshops, meetings on climate services 10 per year x4 years,  management/technical meetings with ECMWF, EUMETSAT, JRC , EU, COPERNICUS, RCC europe and other international organizations, </t>
    </r>
    <r>
      <rPr>
        <b/>
        <sz val="11"/>
        <color theme="1"/>
        <rFont val="Calibri"/>
        <family val="2"/>
        <scheme val="minor"/>
      </rPr>
      <t>Project Management&amp;governance</t>
    </r>
    <r>
      <rPr>
        <sz val="11"/>
        <color theme="1"/>
        <rFont val="Calibri"/>
        <family val="2"/>
        <scheme val="minor"/>
      </rPr>
      <t xml:space="preserve"> (  planning&amp;budgeting:monitoring&amp;evaluation&amp;reporting, resources management,  supervision&amp;coordination, partnership&amp;networking,  communication with 1 manager, 1 TA, 1 procurement expert, 1 admin and finance, 1 accountant, 1 secretary, 1 logistic and support, 1 driver, 1 communication expert total 9 people)), </t>
    </r>
    <r>
      <rPr>
        <b/>
        <sz val="11"/>
        <color theme="1"/>
        <rFont val="Calibri"/>
        <family val="2"/>
        <scheme val="minor"/>
      </rPr>
      <t xml:space="preserve"> Development of climate services  Applications  </t>
    </r>
    <r>
      <rPr>
        <sz val="11"/>
        <color theme="1"/>
        <rFont val="Calibri"/>
        <family val="2"/>
        <scheme val="minor"/>
      </rPr>
      <t xml:space="preserve">with training, advocacy, advices, debates, dialogues, suide events, key note speeches , conferences, forums , workshops of climaSupport to policy&amp;decision makers to </t>
    </r>
  </si>
  <si>
    <t>GECEAO 11th conultation meetin</t>
  </si>
  <si>
    <t>INVITATION for mekrou project workshop on june14 to 16 2017 in hotel gawaye Niamey</t>
  </si>
  <si>
    <t xml:space="preserve">start quarteky reporting , prepare and attend TEM8, continue preparation of quarterly monitoring and evaluation report
- continue preparation of climate services for increased resilience in the Sahel quarterly report
- meeting on operational procedure update with GIS expert,  publish vacancies for recruitment of consultant for communication strategy, meet with lambert on logistic of TEM 8 ( hotel information...), financial statements for May 2017 including tableau détaillé des justificatfs de dépenses, lambert recall Badiane, Muthama, Ly and Diasso on justification, 
</t>
  </si>
  <si>
    <t>June 05 2017</t>
  </si>
  <si>
    <t>Review R scripts for precipitation profiles and creation of shape files with R, prepare presentations for TEM 8 with Joyce</t>
  </si>
  <si>
    <t>ICT&amp;CSIS teleconference on June 14 2017 at 4:30 PM</t>
  </si>
  <si>
    <t>The suggested draft agenda for the call is:
    Update on activities toward CSIS implementation
        Developers' technical meeting - December 2016
        CSIS Operations and Coordination Workshop - March 2017
        EC-69 decisions
    Climate Services Toolkit (CST)
        Online prototype (http://www.wmo.int/cst/)
        near- and longer-term plans
        CST task team formation
    Other CSIS activities
        Regional Coordination of climate services
        CDMS
        National CSIS developement
        Coordination with GFCS Help Desk initiative
    Actions and Assignments</t>
  </si>
  <si>
    <t>June 06 2017</t>
  </si>
  <si>
    <t>review the RCC long range forecast bulletin for JJA and Jas 2017 with Hubert,  prepare presentation for training with Wassila, prepare presentation for TEM 8</t>
  </si>
  <si>
    <r>
      <t xml:space="preserve">status of stations installation in Nairobi and Dakar,  consider uploading the training material, </t>
    </r>
    <r>
      <rPr>
        <b/>
        <sz val="11"/>
        <color theme="1"/>
        <rFont val="Calibri"/>
        <family val="2"/>
        <scheme val="minor"/>
      </rPr>
      <t>Remind lambert on the budget execution and list of staff update for April to June 2017, Lambert to prepare a detailed statement on contracts and justification of expenses, lambert to read grant annexes to phase out the project financially</t>
    </r>
  </si>
  <si>
    <t>June 07 2017</t>
  </si>
  <si>
    <t>supervise trainee for USAI project at DVP and fill the forms for participation to 11th consultation on DRM in ECOWAS</t>
  </si>
  <si>
    <t>supervise Spain funded trainee from Ghana (Bachir) on technical note continental and national fo Ghana with analog years observed precip categories in a table for retations or zones,  suprvise bob from NRC on table on contents for his quarterly report to meet ACMAd and USAID templates</t>
  </si>
  <si>
    <t>Continue ACMAD/MESA quarter 10 monitoring report preparation</t>
  </si>
  <si>
    <t>June 08 2017</t>
  </si>
  <si>
    <t>Hubert to prepare report of presass 2017, publish bulletin of presass , submit bulletin and report to joyce for upload</t>
  </si>
  <si>
    <t>to be discussed at TEM 8</t>
  </si>
  <si>
    <t>mett with lambert and djibo on collect recruitment reports in electronic formats of long term experts MESA print,  the same for USAID experts, save in Lambert and Djibo computers and storage disk, , Lambert prepare budget execution statement for usaid project, Lambert prepare and sent to wassila hotels details, Lambert make reservations of flights for 2 NOAA trainers</t>
  </si>
  <si>
    <t>Peer Review two in June and July 2017, propose to use ACMAD/MESA website for upload because of dropbox constraints, Gedeon /hubert to prepare status reports using which template, joyce to upload PR2 documents</t>
  </si>
  <si>
    <t>urgent submit UNDP forms to process per diem and ticket for participation to 11th consultation on DRM for ECOWAS region</t>
  </si>
  <si>
    <t>add ECCAS, AFDB, WMO Office for north, Central West Africa Office in presac list of particpiants</t>
  </si>
  <si>
    <t>Final technical and financial report of FACE project</t>
  </si>
  <si>
    <t>supervise NRC deployee for reporting covering Feb to June 2017 activities</t>
  </si>
  <si>
    <t>review spreedsheet of indicators for Q 10 report</t>
  </si>
  <si>
    <t>June 09 2017</t>
  </si>
  <si>
    <t>June 12 2017 ACMAD support to climsoft development</t>
  </si>
  <si>
    <t xml:space="preserve">ABIMANA Marcellin &lt;nhmarcellino@yahoo.fr&gt;
To:andre kamgaf
CcBenjamin Lamptey,Karen McCourt,Andre Kamgaf,BACHIR AHAMADOU,Joyce Banda
Jun 8 at 10:01 AM
Hi Andé,Sorry,I realized that the link to the Contributor License Agreement (CLA) sent to you earlier is not opening. Here is the  right one: Contributor License Agreement. To be able to upload the signed license,contributor needs to login using met-elearning site username and password. If they don't have an account,they can create one,it is very easy. Many thanks,    Mr.Marcellin HABIMANA | Climsoft Project Coordinator | World Meteorological Organization, Eastern and Southern Africa, Dagoretti Corner, Ngong Road | P O Box 1395 - 00606 Nairobi, KENYA | E-mail: nhmarcellino@yahoo.fr | Skype: mhabimana | Tel:+250788740275 / +245716980451 | website:climsoft.org
</t>
  </si>
  <si>
    <t xml:space="preserve">TEM 8 with presentation of report on implementation of PR1, Achievements and work plan for MESA for the remaining months, </t>
  </si>
  <si>
    <t>June 16 2017</t>
  </si>
  <si>
    <t>June 12 to 15 2017</t>
  </si>
  <si>
    <r>
      <t xml:space="preserve">meet wit Djaby, who report on the addendum , he met with Jolly who asked him to follow up with EUD,  Djj, aby has a small knowledge and AUC knows the dossier, visACMAD never get endorsement,  show the letter to the auditor, Djaby propose   </t>
    </r>
    <r>
      <rPr>
        <b/>
        <sz val="11"/>
        <color theme="1"/>
        <rFont val="Calibri"/>
        <family val="2"/>
        <scheme val="minor"/>
      </rPr>
      <t>acmad to send a letter to Dr Bahibgwa with Jolly, Pietro and Djaby in copy</t>
    </r>
  </si>
  <si>
    <t xml:space="preserve">supervision meeting with trainee from Ghana M. bachir  he should add ghana map with climate regions,  quantify the trend in preicip JJA, JAS , replace the anomaly timeseries without 2017, select stations for  9 to 11 degree N for northern region,  7 to 8N , 5 to 7°N </t>
  </si>
  <si>
    <t xml:space="preserve">MJJ, JJA variability exhibits persistance on the sign of anomalies for 3 to 5 years </t>
  </si>
  <si>
    <t>Need May SST 2017, 2002, 2006, 2009, need for bachir to interpret slide and provide key messages</t>
  </si>
  <si>
    <t>Preparation of the USAID Sahek trainig Worshop presentations on ACMAD RCC&amp;MESA products1Services  and procedures to generate the products&amp;services</t>
  </si>
  <si>
    <t xml:space="preserve">a slide on tools and methods,  a slide on input data sources, a slide on steps for each etape of processess, </t>
  </si>
  <si>
    <t>jun17 2017</t>
  </si>
  <si>
    <t>prepare weekly report and timesheets</t>
  </si>
  <si>
    <t>tasks for June 19 to 23 2017</t>
  </si>
  <si>
    <t>with Bachir and Hubert , outiline of presentations on overview of ACMAD climate products and services and porducts and services generation procedures  given,  they should  organize  with RCC functions and 2 ACMAD/MESA Services for DRR, reports, products in reports and procedures to generate it indicating automation challenges</t>
  </si>
  <si>
    <t>June 13 titles and objectives of TEM8 presentations</t>
  </si>
  <si>
    <r>
      <t>TEM 8 Presentations from RICs</t>
    </r>
    <r>
      <rPr>
        <b/>
        <sz val="11"/>
        <color theme="1"/>
        <rFont val="Calibri"/>
        <family val="2"/>
        <scheme val="minor"/>
      </rPr>
      <t xml:space="preserve">
A) Status of Grant implementation -following the implementation plan and logical framework of the grant</t>
    </r>
    <r>
      <rPr>
        <sz val="11"/>
        <color theme="1"/>
        <rFont val="Calibri"/>
        <family val="2"/>
        <scheme val="minor"/>
      </rPr>
      <t xml:space="preserve">
Proposed presenter: RIC Managers
Allocated time: 30 minutes per RIC/CIC
Objective: Provide overview of Grant Implementation
Content of the presentation: 
1. Status of achieving targets of the indicators in  the grant log frame (for overall and specific objectives  and indicators of  the 5 result areas)
2. Status of implementation of  regional trainingfrom the grant (type , number of  training and number of trainees)
3. List of activities (WPs/GS) which have not yet been completed and the way forward
4. Main challenges, risks and lessons learned in the grant implementation (mainly by focusing in Result Area (RA) 3, RA 4 and RA 5)
</t>
    </r>
    <r>
      <rPr>
        <b/>
        <sz val="11"/>
        <color theme="1"/>
        <rFont val="Calibri"/>
        <family val="2"/>
        <scheme val="minor"/>
      </rPr>
      <t>B) Status of Lot1 and Lot 2 Contracts (System Administrators)</t>
    </r>
    <r>
      <rPr>
        <sz val="11"/>
        <color theme="1"/>
        <rFont val="Calibri"/>
        <family val="2"/>
        <scheme val="minor"/>
      </rPr>
      <t xml:space="preserve">
Proposed presenter: RIC/CICSystem Administrators
Allocated time: 20 minutes per RIC/CIC
Objective: Provide overview of Lot 1 and Lot 2 
Content of the presentation: 
1. Overall status of station deployment 
2. Operational and functional status of the new stations by country and institutions
3. Operational and functional status of video conferencing equipment (in the RIC and REC)
4. Status of the RIC geoportal in terms of data feeding
5. Main challenges ,risks and lessons learned in RA 1 (Data Access)
</t>
    </r>
    <r>
      <rPr>
        <b/>
        <sz val="11"/>
        <color theme="1"/>
        <rFont val="Calibri"/>
        <family val="2"/>
        <scheme val="minor"/>
      </rPr>
      <t>C) Status of implementations of recommendations of PR1 (Thematic Experts)</t>
    </r>
    <r>
      <rPr>
        <sz val="11"/>
        <color theme="1"/>
        <rFont val="Calibri"/>
        <family val="2"/>
        <scheme val="minor"/>
      </rPr>
      <t xml:space="preserve">
Proposed presenter: RIC Thematic Expert 
Allocated time: 30 minutes per RIC/CIC
Objective: Provide overview of service development 
Content of the presentation: 
1. Status of implementation of PR 1 recommendation. 
(List all recommendations of PR 1 for all services and describe the actions taken by the RIC/CIC to implement the recommendations)
2. Flag services which are partially operational and those which are  not yet operational
3. The current  status of user manuals 
4. Comment on the status of MESA product and service  delivery after Sept. 2017 
</t>
    </r>
  </si>
  <si>
    <r>
      <t xml:space="preserve">weekly reports and time sheets review and signature, continue to prepare 17 to 21 July GFCS international climate training workshop_Sahel project, clarify participation to last PSC with funding from ACMAD MESA budget lines, address the website ownership issue with Joyce,  send the budget execution as of May 2017 to Peer Geenes,  finalize financial statements for May 2017 with Lambert, follow up meeting with Djaby by sending the first AUC budget modification approval to colleagues for printin and keeping,  Continue to prepare presentation for regional consultation on disaster management in West Africa on seasonal climate update, hazards outlooks, potential impacts and contingency measures, finalize quarterly report April June 2017, finalize the concept note for PRESAC and 2 trainings, prepare budgets, address with Mbaiguedemand prepare Peer review 2 documents, prepare interim report for USAID project, </t>
    </r>
    <r>
      <rPr>
        <b/>
        <sz val="11"/>
        <color rgb="FFFF0000"/>
        <rFont val="Calibri"/>
        <family val="2"/>
        <scheme val="minor"/>
      </rPr>
      <t xml:space="preserve">Meet with Joyce, Serges and other colleagues to review updates on the logframe of the website, meet with Joyce on the ownership of the website, invitations to trainings,  </t>
    </r>
    <r>
      <rPr>
        <b/>
        <u/>
        <sz val="11"/>
        <color rgb="FFFF0000"/>
        <rFont val="Calibri"/>
        <family val="2"/>
        <scheme val="minor"/>
      </rPr>
      <t xml:space="preserve">see Djibo for resignature of initial ACMADMESA contracts, </t>
    </r>
    <r>
      <rPr>
        <sz val="11"/>
        <color rgb="FFFF0000"/>
        <rFont val="Calibri"/>
        <family val="2"/>
        <scheme val="minor"/>
      </rPr>
      <t xml:space="preserve">  Contact Vincent for invitat</t>
    </r>
    <r>
      <rPr>
        <b/>
        <sz val="11"/>
        <color rgb="FFFF0000"/>
        <rFont val="Calibri"/>
        <family val="2"/>
        <scheme val="minor"/>
      </rPr>
      <t xml:space="preserve">ion to last PSC, </t>
    </r>
  </si>
  <si>
    <t>June 19 2017</t>
  </si>
  <si>
    <r>
      <t xml:space="preserve">Final review of the second year account verification, ask Lambert to read the report, </t>
    </r>
    <r>
      <rPr>
        <b/>
        <sz val="11"/>
        <color theme="1"/>
        <rFont val="Calibri"/>
        <family val="2"/>
        <scheme val="minor"/>
      </rPr>
      <t>prepare a table of findings and recommendations of the first and second verification and fill the recommendation implementation status ,  very important materialize evidences of invoces controled before payment, signed or stamp paid on invoices, attest service done on invoices before payments, payment slips should be signed by all employees</t>
    </r>
  </si>
  <si>
    <t>urgent Lambert to go to BOA and wrte to request reimbursement of taxes taken on MESA account</t>
  </si>
  <si>
    <t>review and sign jounal, ledger, statement of accounts, accounts reconcialiation  of april and may 2017</t>
  </si>
  <si>
    <t>prepare and finalize presentation for GECEAO 11th consultation on Disaster  Management in  West Africa</t>
  </si>
  <si>
    <t>RCOF review concept and template reading and review</t>
  </si>
  <si>
    <t>start  completing the RCOF survey template, start prepare presentation for RCOF review</t>
  </si>
  <si>
    <t>Budget execution report for the PSC 7 finalized and send to TAT, internet access limited to handle wensite owership processs, presentation of consultation on DRM finalized, cpncept for presac done and submitted for review, met with Hubert and Bachir and prepare presentations for the intrnational USAI training on climate services,</t>
  </si>
  <si>
    <t>June 21 and 22</t>
  </si>
  <si>
    <t>June 23 2017</t>
  </si>
  <si>
    <t>Participation to interview for Sawidra recruitment</t>
  </si>
  <si>
    <t xml:space="preserve">meet with Lambert on utilities expenses to be paid by ACMAD line 4.4 of ACMAD-MESA  budget,  request musanganire to  prepare prodcedure on products in the straining survey report, </t>
  </si>
  <si>
    <t>June 26 2017</t>
  </si>
  <si>
    <t xml:space="preserve">prepare peer review II </t>
  </si>
  <si>
    <t>June 27 2017</t>
  </si>
  <si>
    <t>clarifications given to Jacques(peer reviewer),  review evaluation table for recruitment of consultant USAID on communication strategy, attend recruitment committee meeting</t>
  </si>
  <si>
    <t xml:space="preserve">Dear Abraham,
many thanks for the reminder. M. Mbaiguedem is still not feeling well. Please find attached a short report with different sections in your email.
The concept paper for sustainability is attached herein as a second document.
The reviewer may click on the different urls after Jul 03, 2017  and access to relevant elements.
Many thanks again for this important reminder.
Regards
</t>
  </si>
  <si>
    <t>Mesa station sration Univ Dakar and Nairobi</t>
  </si>
  <si>
    <t>SDBA(L) and DIT(S) and USAID data expert</t>
  </si>
  <si>
    <t>TAT contractor(L)  SAD and DIT (S) and USAID data expert</t>
  </si>
  <si>
    <t>SDA(L) with TA(S) and USAID data expert</t>
  </si>
  <si>
    <t>SDA (L) with DIT(S), USAID experts (data base and data rescue experts)</t>
  </si>
  <si>
    <t>1.6</t>
  </si>
  <si>
    <t>Liaise with EUMETSAT AND JRC on design of climate service station</t>
  </si>
  <si>
    <t>1..6</t>
  </si>
  <si>
    <t>support the use the MESA satation products and copernicus onlide water level data for drought monitoring</t>
  </si>
  <si>
    <t>geoportall development ( ingest data, archiving, and search and retrieval functions) and connection to other MESA databases</t>
  </si>
  <si>
    <t>SAD and TEs</t>
  </si>
  <si>
    <t>TAT NKE and USAID experts with ACMAD/MESA SAD</t>
  </si>
  <si>
    <t>support automation of climate services generation processses and systems</t>
  </si>
  <si>
    <t>USAID experts , SAD expert</t>
  </si>
  <si>
    <t>support preparations for regional level trainings/foras on climate services with information upload on website, GCFS international training on climate services upload on websites ( RCC, ACMAD.MESA, ACMAD),  the third Continental Steering Committee and end of project meetings upload docs on websites, consultations  and meetings (with exhibitions, policy dialogue days, panel discussions), with monitoring of visitors and visits of the website, Twitter and Facebook pages, and updating the stakeholder’s database</t>
  </si>
  <si>
    <t>SAD, Tas support, DIT support</t>
  </si>
  <si>
    <t>Prepare the second peer review reports and sustainability concept for reviewers</t>
  </si>
  <si>
    <t>generate  3 DSF and 2 CCA services remaining</t>
  </si>
  <si>
    <t>TE, STE, PM (contral, review, supervise)</t>
  </si>
  <si>
    <t>Operational generation of products for the 2 services</t>
  </si>
  <si>
    <t xml:space="preserve">Collect feedbacks and analyze using workshops, training, fora and conferences or meetings during the next quarter ( steering and end of project meeting, presac, 2 regional trainings, </t>
  </si>
  <si>
    <t xml:space="preserve">NRC deployee, TE s, </t>
  </si>
  <si>
    <t xml:space="preserve">support with climate services the Africa Risk Capacity (ARC), OCHA, National flood management committee in Niger, consultation group on Disaster Risk Management in West Africa during exchanges, dialogues, meetings and other events. </t>
  </si>
  <si>
    <t xml:space="preserve">T E s and  PM </t>
  </si>
  <si>
    <t>Maintain video conference equipment</t>
  </si>
  <si>
    <t>SAD and DIT and USAID experts</t>
  </si>
  <si>
    <t xml:space="preserve">11th consultation meeting for Disaster Risk Management in the ECOWAS region in July 5-7 2017 </t>
  </si>
  <si>
    <r>
      <t xml:space="preserve">Organization of events  ( 2 regional trainings, Presac, steering &amp;end of project meeting,, COP 23, SWIOCOF, </t>
    </r>
    <r>
      <rPr>
        <sz val="11"/>
        <color theme="3"/>
        <rFont val="Calibri"/>
        <family val="2"/>
        <scheme val="minor"/>
      </rPr>
      <t>.</t>
    </r>
    <r>
      <rPr>
        <sz val="11"/>
        <color theme="1"/>
        <rFont val="Calibri"/>
        <family val="2"/>
        <scheme val="minor"/>
      </rPr>
      <t>..)</t>
    </r>
  </si>
  <si>
    <t>Participation and contribution to events of partners (  11 consultation on DRR with NMHSs and civil protection …)</t>
  </si>
  <si>
    <t>Preparation , organization and reporting on policy dialogue, roundtable, side events, exhibitions at COP 23, CSC-3 and end of project meeting, RCOFs and othe forum</t>
  </si>
  <si>
    <t xml:space="preserve">steering committee members may attend and play advocacy roles with support of ACMAD-MESA:
• 11th consultation meeting on DRM in the ECOWAS region, July 5-7 2017
• 2 regional trainings on Climate Services in Cotonou-Benin and Douala-Cameroon in August and September 2017. 
• Third ACMAD-MESA steering committee meeting and end of project event ( July-August 2017)
</t>
  </si>
  <si>
    <t>PM and Steering members</t>
  </si>
  <si>
    <t>Preparation and organization and reporting on targeted brief to CSC-3 and other policy bodies of AU</t>
  </si>
  <si>
    <t>PM at AWG and AWGDRR meetings</t>
  </si>
  <si>
    <t>Communication team and SDA</t>
  </si>
  <si>
    <t>PM and Communication team, SDA</t>
  </si>
  <si>
    <r>
      <t xml:space="preserve">Interaction with Universities will continue for development of curricula and modules for university training on climate services </t>
    </r>
    <r>
      <rPr>
        <b/>
        <sz val="11"/>
        <color theme="1"/>
        <rFont val="Calibri"/>
        <family val="2"/>
        <scheme val="minor"/>
      </rPr>
      <t>using ACMAD- MESA materials, UCAR/COMET and RCOFs  training materials</t>
    </r>
    <r>
      <rPr>
        <sz val="11"/>
        <color theme="1"/>
        <rFont val="Calibri"/>
        <family val="2"/>
        <scheme val="minor"/>
      </rPr>
      <t xml:space="preserve"> (</t>
    </r>
    <r>
      <rPr>
        <b/>
        <sz val="11"/>
        <color theme="1"/>
        <rFont val="Calibri"/>
        <family val="2"/>
        <scheme val="minor"/>
      </rPr>
      <t>keywords, table of contents, chapters and sections, sample products and ppt presentations… )</t>
    </r>
    <r>
      <rPr>
        <sz val="11"/>
        <color theme="1"/>
        <rFont val="Calibri"/>
        <family val="2"/>
        <scheme val="minor"/>
      </rPr>
      <t xml:space="preserve">. Chapters in User Guides for the two services dedicated to training of students and professionals will continue to be developed. </t>
    </r>
  </si>
  <si>
    <t>PM and TE s and universities</t>
  </si>
  <si>
    <t xml:space="preserve">Universities TE s and PM </t>
  </si>
  <si>
    <t>TE s , USAID/NRC deployee, PM</t>
  </si>
  <si>
    <t>continuation of on the job training for 5 Experts from National Meteorological Services</t>
  </si>
  <si>
    <t>TE s, USAID NERC deployee, PM</t>
  </si>
  <si>
    <t>Recruitment and staff management ( CCA and DSF  STE on training, ), University of dakar recruitment, management of staff on site at ACMAD and in universities</t>
  </si>
  <si>
    <t>Development of networks and partnershipswith RCOFs, Steering, planning, technical meetings, consultation meeting on DRR, WMO RCOF review meeting</t>
  </si>
  <si>
    <t>organize communication with WMO/USAID training (usaid)</t>
  </si>
  <si>
    <t>PM, communication officer</t>
  </si>
  <si>
    <t>Last financial reporting for Vigirisk ( ACMAD may reimburse the AMA balance by end on 2017 using MESA indirect cost), prepare end of MESA documents including final report</t>
  </si>
  <si>
    <t xml:space="preserve">Formulation of GCF project with GFCS regional office, formulation of GFCS ACP project with consultants, formulation of MESA services sustainability project with AfDB </t>
  </si>
  <si>
    <t>PM and partners</t>
  </si>
  <si>
    <t>USAID consultant and PM</t>
  </si>
  <si>
    <t>Follwo up appraisal and signature of the grant for MESA services sustainability</t>
  </si>
  <si>
    <t xml:space="preserve">PM, AfDN, DG </t>
  </si>
  <si>
    <t>plan follow and report to peer reviewers and TAT</t>
  </si>
  <si>
    <t xml:space="preserve">Supervise staff on organization of regional trainings,  CSC 3 and end of project meeting, RCOFs;  prepare flyers on RCOFs for RCOF review , </t>
  </si>
  <si>
    <t>PM and staff</t>
  </si>
  <si>
    <r>
      <t xml:space="preserve">Administration, financial management and training of co-applicants on EDF rules ( </t>
    </r>
    <r>
      <rPr>
        <b/>
        <sz val="11"/>
        <color theme="1"/>
        <rFont val="Calibri"/>
        <family val="2"/>
        <scheme val="minor"/>
      </rPr>
      <t xml:space="preserve">account verification ,  request for prefinancing, </t>
    </r>
    <r>
      <rPr>
        <sz val="11"/>
        <color theme="1"/>
        <rFont val="Calibri"/>
        <family val="2"/>
        <scheme val="minor"/>
      </rPr>
      <t>financial reporting, administration, accounting,   The final project report following relevant template will be prepared. Weekly reports and timesheets, meetings, fora and workshops reports will be drafted and reviewed. Monthly production of accounting and financial statements (journals, bank and cash flow reconciliation, asset registry, consumable and other supply management will continue.</t>
    </r>
  </si>
  <si>
    <t>Prepare communication strategy for USAID project</t>
  </si>
  <si>
    <t xml:space="preserve">• The www.acmad-au.org website, dedicated Facebook and Twitter pages, Flickr and YouTube platforms, emails, as well as face to face events will be used for interactions with stakeholders, dissemination of climate information and information on coming events, collection and analysis of feedbacks and success stories;
• The project management will continue to encourage liaison of communication experts with thematic experts to operate the help desk;
• Project staff will continue participation to interviews,  events, meetings, dialogues and exhibitions;
• Project relevant visibility events will be prepared, organized and followed-up;
• Communication officer will continue to produce success stories, factshets and news, collect user feedbacks and archive of communication materials in collaboration with database expert;
• The stakeholder database will continue to be  updated and used to disseminate information (e.g. reports, bulletins, briefs, success stories, fact sheets, press releases, interviews, media reports).
</t>
  </si>
  <si>
    <t>Communication offiser and SAD(co_L) , PM (S)</t>
  </si>
  <si>
    <t>discuss partnerships for climate service station and online platform for provision of climate services</t>
  </si>
  <si>
    <t>Revise acmad staff regulations to attract internat ionaly recognized expertstalents</t>
  </si>
  <si>
    <t>June 28 to 30 2017</t>
  </si>
  <si>
    <r>
      <t xml:space="preserve">prepare USAI/WDMO report technical and financial, fill request for assistance for RCOF  review, </t>
    </r>
    <r>
      <rPr>
        <b/>
        <sz val="11"/>
        <color rgb="FFFF0000"/>
        <rFont val="Calibri"/>
        <family val="2"/>
        <scheme val="minor"/>
      </rPr>
      <t>prepare the  RCOFs status reports to be sent to WMO next week</t>
    </r>
  </si>
  <si>
    <t>prepare presentation to DRM consultation meeting jul 5 to 7 in Monrovia, prepare presentation for MESA steering meeting, prepare presentation for tropical Cryosphere workshop in Tanzania July 05 2017</t>
  </si>
  <si>
    <t>attend DSF briefing, review technical note JAS ASO 2017</t>
  </si>
  <si>
    <t>July 03 and 04 2017</t>
  </si>
  <si>
    <t>Travel to  Monrovia for DM consultation meeting</t>
  </si>
  <si>
    <t>Jul 05</t>
  </si>
  <si>
    <t xml:space="preserve">session of the consultation on climate update and </t>
  </si>
  <si>
    <t>session on global humanitarian forum with 25 transformations and 3500 commitments</t>
  </si>
  <si>
    <t>humanitarian sector should anticipante, deliver better assistance, pillar 4 is on the new way of working ( integrate peace building, humanitarian plan, …), 13 UN agencies committed and communities ;</t>
  </si>
  <si>
    <t>Why a new way of working include growing humanitarian needs, protrated nature of crises, …</t>
  </si>
  <si>
    <t>Difference with before include collective outcomes, working on multi-year timeframes, work based on comparative advantages</t>
  </si>
  <si>
    <t>Framework of operation include common problem statement and common framework, collective outcomes , who are actors ( humanitarian, development, government, private,  civil society,  identify SDG your contribution too SDG2 or SDG5</t>
  </si>
  <si>
    <t>Change how we work by assessing vulnerability, articulating problem statement, programming, leardership and coordination, financing</t>
  </si>
  <si>
    <t>no need for new coordination structure, just identify one agency ( DMA)  to coordinate the outcome achievements</t>
  </si>
  <si>
    <t>African should showcase what they can do at global forums,  share link to platform and registe, take out the outcomes of World Humanitarian Summit (WHS)</t>
  </si>
  <si>
    <t>Key dates and events to show case what we do</t>
  </si>
  <si>
    <t>hand over to next session on cash transfer,  preparation , undertaking and monitoring and evaluate that beneficiaries get the right amounts</t>
  </si>
  <si>
    <t>How to prepare cash and preparedness:  identify/designate DRM agency focal points, evaluate level of knowledge among agencies focal points and use CALP for capacity building, organize Cash working group in the country ( bank, remittence, insurance...),  evaluate template for monitoring and evaluation, review contingency plan integrating cash, etablish roles and responsability of working group members</t>
  </si>
  <si>
    <t>How to prepare and implement cash transfert</t>
  </si>
  <si>
    <t>relevement precice bien avec le cash mais relevent long term peut avoir moins l'outils cash</t>
  </si>
  <si>
    <t xml:space="preserve">cash suite aux changements climatiques, au kenya, borno state contingency planned integrated WWW cash,  shock response social protection,  </t>
  </si>
  <si>
    <t>Jul 10 2017</t>
  </si>
  <si>
    <t>Prepare report Jan_June 2017 and work plan 2018 for ACMAD Board meeting and submit to DG</t>
  </si>
  <si>
    <t>Meet with Lambert for his tasks of the week, table of on the job trainees as of 30 June 2017, table of ACMAD MESA staff as of June 30 2017,  financial statements and report ACMD MESA as of June 2017,  Income and expenditure statement USAID project</t>
  </si>
  <si>
    <t>Prepare facsheet and brochure or flyers to prepare the RCOF review workshop in Gayaquil</t>
  </si>
  <si>
    <t>July 11 2017</t>
  </si>
  <si>
    <t>Finalize semester report for acmad and 2018 work plan and submitted to DG on Jul 10 2017</t>
  </si>
  <si>
    <t xml:space="preserve">prepare my weekly reports </t>
  </si>
  <si>
    <t xml:space="preserve">organize the international training with NCEP, meet Ali and Joyce for technical IT support internet, IP address, desktops, coffee break by serges and lambert,  update and review invitation letters for PRESAC and get signed through the clerk, </t>
  </si>
  <si>
    <t>July 12 2017</t>
  </si>
  <si>
    <t>review and update presentations for international climate service workshop</t>
  </si>
  <si>
    <t xml:space="preserve">WMO International Workshop on Global Review of Regional Climate Outlook Forums, </t>
  </si>
  <si>
    <t xml:space="preserve">7th MESA PSC meeting </t>
  </si>
  <si>
    <t>PRESAC / ACMAD/MESA regional training on climate Services for Central Africa</t>
  </si>
  <si>
    <t xml:space="preserve">Organize the event </t>
  </si>
  <si>
    <t xml:space="preserve">GFCS International Climate Training Workshop  Sahel project </t>
  </si>
  <si>
    <t>WMO/USAID</t>
  </si>
  <si>
    <t>11th African Working group on DRR and Steering meeting of ACP _EU programme on DRR</t>
  </si>
  <si>
    <t>AUC</t>
  </si>
  <si>
    <t>GHACOF</t>
  </si>
  <si>
    <t xml:space="preserve">3rd ACMAD/MESA  Steering/end of project meeting  </t>
  </si>
  <si>
    <t>July 13 an 14</t>
  </si>
  <si>
    <t>prepare presentation for PSC 7  to be held July 17 to 19 in Addis at AUC on key messages from implementation of project, status of indicators, challenges, lessons learnt, sustainability and remarks</t>
  </si>
  <si>
    <t>back to office after ECOWAS DRR,  meet with Bob who inform on a CORDEX workshop in Cape Town in August</t>
  </si>
  <si>
    <t>prepare report for ACMAD MESA, update monitoring and evaluation report until end June 2017</t>
  </si>
  <si>
    <t xml:space="preserve">fisrt day of PSC7  </t>
  </si>
  <si>
    <t xml:space="preserve">opening ceremony by chair IGAD, facilitator AUC ,  Remarks by EUD on MESA, COPERNICUS , African space policy, </t>
  </si>
  <si>
    <r>
      <t xml:space="preserve">DRR  with Sendai, AMCEN meeting in Libreville,  </t>
    </r>
    <r>
      <rPr>
        <b/>
        <sz val="11"/>
        <color theme="1"/>
        <rFont val="Calibri"/>
        <family val="2"/>
        <scheme val="minor"/>
      </rPr>
      <t>National indicative programme, Regional indicative programme, Pan African budget line, ACP programme are instruments of EU and Africa cooperation</t>
    </r>
  </si>
  <si>
    <t>AUC DREA Director remarks include agenda 2063 in national agenda and programmes, LMS , african experts trained, Geoportal developme,nt, peer review, maintenance, regional network, continue services provision,   commit to collaborate with HRST and partnerts for GMES,  He thanked CEMAC, IGAD, SADc to take stock of acjhievements and their sustainance, keep the human capacity built,  A final meeting in September with RECs to discuss sustainability further,  AUC took implementation of MESA seriuosly and appreciate EU contribution, AUC committed 2018 resources for audit of MESA , REC and RICs should keep their records,  AUC is grateful to EUMETSAT and JRC  and EAMAC, IMTR, MMS, SAWS, paticip, Telespazio, Q&amp;T, ACMAD, AGRHYMET, MOI, University of Ghana for shouldering responsibility of implementation centre, grateful to EU for 95% of MESA funding, thank MESA coordination team for organizing the meeting</t>
  </si>
  <si>
    <t>AUC highlight sustainability of the project</t>
  </si>
  <si>
    <t>IGAD chair and ECOWAS vice Chair</t>
  </si>
  <si>
    <t xml:space="preserve"> Replacement of team leader: done with Backary recruitment</t>
  </si>
  <si>
    <t>On sustainability ( day 3 of PSC 7 has a session on it)</t>
  </si>
  <si>
    <t>ROM assessement ( RICs to issue a country fiche)</t>
  </si>
  <si>
    <t>Monitoring and Evaluation and Risk managemgent ( a presentation is planned)</t>
  </si>
  <si>
    <t>Lot 1 ( a presentation is planned on it)</t>
  </si>
  <si>
    <t>Delay in lot 2 ( continue engagement, AUC will update)</t>
  </si>
  <si>
    <t>Continue Regional Steering Committes ( done and GMES should continue)</t>
  </si>
  <si>
    <t xml:space="preserve">Lessons learnt by steering committee,  </t>
  </si>
  <si>
    <t>MESA impact on decision making ( address and AUC will update with policy workshops organized)</t>
  </si>
  <si>
    <t>Sustainability of national networks ( to be address in RICs reports)</t>
  </si>
  <si>
    <t>MESA services reaching policy ( progress to seen in presentations)</t>
  </si>
  <si>
    <t>Expenditure level at RICs ( to be presented) ACMAD to update on SADC CSC activities</t>
  </si>
  <si>
    <t>Sustainability of LMS and geoportal</t>
  </si>
  <si>
    <t>MESA and GMES transition of assets</t>
  </si>
  <si>
    <t>Technical assisstance and implementation of training  challenges ( custom clearance, site readiness, staff turn over, difficulties with contractors, tendering process with EUD and AUC regulations, security issues in some countries)</t>
  </si>
  <si>
    <t xml:space="preserve">Result areas  RA 1 125 EUMETCAST stations are operational, agreements AUC, EUMETSAT, ESA for sentinel, RICs also have agreements </t>
  </si>
  <si>
    <t xml:space="preserve">Sercices operational </t>
  </si>
  <si>
    <t>Result 3  networks are functioning and services transferred between RICs and EUMETSAT, JRC</t>
  </si>
  <si>
    <t>Result 4 AUC space policy adopted</t>
  </si>
  <si>
    <t>Result 5  training done</t>
  </si>
  <si>
    <t>Stakehoders contribution ( help desk by EUMETSAT, Sentinel data shared, EUMESAT support training at Univ Ghana, report to EUMETSAT members, MESA publictions on EUMETSAT website and social media, JRC  throug administrative arrangement on continental bulletins, development of Geoportal, integration of e_stations, training, attendance of TEM, on the job training, support PSC</t>
  </si>
  <si>
    <t>Review of implementation of last PSC recommendations by vincent EUMETSAT</t>
  </si>
  <si>
    <t>Coordinator jolly paper on  services contracts , 11 contracts, 7 grants, 2 service contratcts and 2 supply contracts and achiements per Logframe indicators, challenges</t>
  </si>
  <si>
    <t>MESA overall progress report and plan for remaing period by Djaby</t>
  </si>
  <si>
    <t>Result 1 to 5</t>
  </si>
  <si>
    <t>Result 1 195 stations in the fields, with 3 still with Telespazio, weekly meetings with TPZ and linking with beneficiairies,  addendum for contract extension, addendum for additional 17 stations, Linking TPZ with beneficiairies, Handover stations to AUC ( plan for TAT station and TC station</t>
  </si>
  <si>
    <t>Data access agreements with EUMETCAST on marne and BDMS products, copernicus sentinel 3 data with agreements between EC and AUC, RICs specific agreements</t>
  </si>
  <si>
    <t>Result 2 ( peer review I completed and II ongoing, RICs/CIC uploaded documents) objective of the review II ( sustainability, operationalization,…) Peer reviw to end in August</t>
  </si>
  <si>
    <t>Cross fertilization ( service transfer, knowledge transfer,  continental bulletin…)</t>
  </si>
  <si>
    <t>Pierres Geenes on financial status</t>
  </si>
  <si>
    <t>Rec 5 and 6 on supply contracts, Rec 11, 12, 13 and 14 disbursement levels of Grant,  Rec 17 on MESA forum, Rec 18 on logisticts for PSC meeting</t>
  </si>
  <si>
    <t>disbusùent rate per contract type, execution levels for TAT contracts</t>
  </si>
  <si>
    <t>Finacial agreement addenda has be made for ewtension of contracts , programme sestimates</t>
  </si>
  <si>
    <t>Piere created help desk to assist RICs on EDF guidelines, addenda to grants, support for audit, internal procedures, budget and finance, procurement, procedures</t>
  </si>
  <si>
    <t>Programme estimate 1 by Dec 2015 was at 66%, programme estimate 2  currently at 69%</t>
  </si>
  <si>
    <t>forum ( per diem, conference rooms, lunch, services translation, communication press, vehicle rent, cokctail, other cost</t>
  </si>
  <si>
    <t>organisation of forum ( start june 2016, full tender for hotel facilities and conference rooms, 12 formal consultations lauched including ToRs, 20 work orders approved , 220 participants, 92 sponsired participants, followup payment of remaining per diems, pay external contractors...)</t>
  </si>
  <si>
    <t>supply contracts lot 1 and lot2 ( addendum, for procurement of 17 additional stations for ECOWAS and somalia, addendum for extension of contract up to July 31, 2017</t>
  </si>
  <si>
    <t>Help desk for finance, internal manual for management and accounting, addenda for grants, supply and service contracts )</t>
  </si>
  <si>
    <t xml:space="preserve">put in place a clear management manual, real cooperation between the TL and administrator, RIC's should read their grant agreement and respect rules, make proposals and discuss, More integration of the project with African Union( direct dialogue with high level AUC), Organize regular meetings with EUD </t>
  </si>
  <si>
    <t xml:space="preserve">MESA programme operatio phase is  ,  MESA closure is ,  </t>
  </si>
  <si>
    <t xml:space="preserve">Audit of each RIC and Programme estimate managers to submit financial report, </t>
  </si>
  <si>
    <t xml:space="preserve">PE is responsibility of TA, PE quarterly reporting process, </t>
  </si>
  <si>
    <t xml:space="preserve">organize evaluation meetings, </t>
  </si>
  <si>
    <t xml:space="preserve">closing of FA is the responsability of AUC, TA contracts </t>
  </si>
  <si>
    <t xml:space="preserve">FA is the overall agreement to be closed only if all individual contracts are completed in 2021, procedures are available on line, TA contract ends on Dec 2017, the addendum of FA fixed the end in January 2021, implementation period ending January 2018,  </t>
  </si>
  <si>
    <t>Jul 17, 18 2017</t>
  </si>
  <si>
    <t>meet with Ben Mathus from twente university in Addis on MESA PSC 7 and echanges on the CREWS project, CREWS was developped with ICT CSIS</t>
  </si>
  <si>
    <t>GMES raised Telespazio role on maintenance of stations post MESA</t>
  </si>
  <si>
    <t xml:space="preserve">contingency reserve of FA MESA used and telespazio submitted an addendum on staff cost du to delays, </t>
  </si>
  <si>
    <t>Jul 19 2017</t>
  </si>
  <si>
    <t>sustainability and handover transfer at AUC level,  transfer of assest to GMES</t>
  </si>
  <si>
    <r>
      <t xml:space="preserve">MESA with ARC should show services at AUC meetings, link RICs with AUC specialized technical committees, </t>
    </r>
    <r>
      <rPr>
        <b/>
        <sz val="11"/>
        <color theme="1"/>
        <rFont val="Calibri"/>
        <family val="2"/>
        <scheme val="minor"/>
      </rPr>
      <t>AUC to sustain delivery of Continental environmental bulletin with focus on food security</t>
    </r>
    <r>
      <rPr>
        <sz val="11"/>
        <color theme="1"/>
        <rFont val="Calibri"/>
        <family val="2"/>
        <scheme val="minor"/>
      </rPr>
      <t xml:space="preserve">, AUC catalyze continuation of cross fertilization, </t>
    </r>
    <r>
      <rPr>
        <b/>
        <sz val="11"/>
        <color theme="1"/>
        <rFont val="Calibri"/>
        <family val="2"/>
        <scheme val="minor"/>
      </rPr>
      <t>GMES to produce specific policy briefs</t>
    </r>
    <r>
      <rPr>
        <sz val="11"/>
        <color theme="1"/>
        <rFont val="Calibri"/>
        <family val="2"/>
        <scheme val="minor"/>
      </rPr>
      <t xml:space="preserve">,  AUC encourage RECs and RICs to use  vide conference system, </t>
    </r>
    <r>
      <rPr>
        <b/>
        <sz val="11"/>
        <color theme="1"/>
        <rFont val="Calibri"/>
        <family val="2"/>
        <scheme val="minor"/>
      </rPr>
      <t>AUC make available training materials developed by MESA to african universities transforming training material in video format</t>
    </r>
  </si>
  <si>
    <t>assets of MESA should be handover to ultimate beneficiairy, some FA have other provisions, GMES is funded by the panafrican programme, MESA was EDF</t>
  </si>
  <si>
    <t>The delagated contracting authority is responsible to close the MESA programme, the MESA PSC does not have the power</t>
  </si>
  <si>
    <t>MOI strategic plan to use AMESD and MESA expertise on strategic management, funding from government, UNDP…, IOC will strengthen national networks including university, need for EO data in fisheries DRR,  maritime safety regional maritime information centre, pollution monitoring, , Regional climate and DRR IOC plans to implement Paris agreement and Sendai, MARINE AND COASTAL PROBLEMS, IT support , steering commities and coordination meetings, blue economy including fisheries</t>
  </si>
  <si>
    <t>Met Services provide information to Disaster management, fichery institute,  a unit to plan continuation of MESA services at CICOS, use national consultation platform to build from MESA achievements on monitoring water balance and water levels in dams and rivers, a national sensitization plan should be implemented in each country, a letter to countries on end of MESA, highlighting equipments, staff trained, services developed and asking to take measures to sustained, sensitize countries for budget allocation to sustain the serices, exchange forum at universities who have mESA stations, CEMAC to organize a regional meeting to fund sustainability including identification of funding sources, need expansion to hydrological forecasting in addition to monitoring,  How GMES comes in to sustain ?, sustain the assets , the capacity and the services,  countries will sustain the assets,  University to maintain staff until GMES start, a site was designed to continue services provision, sustain assets include stations, geoportal,  infrastructure being tranfered from BDMS and SADC_CSC,  ownership transfer by filling annex IV of the grant,  commit member states to maintain assets,  staff participated in AMESD and MESA for more than 6 years SADC-CSC should absorb the staff</t>
  </si>
  <si>
    <t>ICPAC will keep accountant untile December 2017, ICPAC will maintain some staff and infrastructure, natinal staff train on admin , geoportal at ICPAC and countries will continue, countries networks established and should be sustained by countries,  ICPAC will continue to support regional food security working group,  national networks and ICPAC will continue to produce briefs at national and regional levels,  IGAD is developing and integrated information system with EO data as component</t>
  </si>
  <si>
    <t>ACMAD to prepare factsheet on support to IOC NMHSs through swiocof and ageomet with Comoros</t>
  </si>
  <si>
    <t>task of Programme estimate : Tasks so commissioned may include the power to award and sign contracts and manage these contracts, including their financial implementation, and the supervision of works on behalf of or for the relevant partner country11.</t>
  </si>
  <si>
    <t xml:space="preserve">GFCS ACP action document has been revised, last week EUD consulted  by QSG, next Monday action document to be submitted to QSG 2, </t>
  </si>
  <si>
    <t>review by Tidjane ouatara on GMES and transition between MESA and GMES, 9 themes we are tackling natural resources, 2 services and 23 applications, support programme address only the 3 themes, governance of the support programme,  marime and coastal, natural resources, water, consolidate existing applications,  Result areas</t>
  </si>
  <si>
    <t xml:space="preserve">on capacity building </t>
  </si>
  <si>
    <t>on awareness raising and outreach capacity building</t>
  </si>
  <si>
    <t>achievements ( 5 regional information sessions completed, Logo selection finalized, call for grant proposal launched, call for selection of assessors, AUC evaluation committee for validation of the technical assessment and awarding the grant completed</t>
  </si>
  <si>
    <t>Next key actions ( implementation of transition work plan from MESA to GMES&amp;Africa started, Assessment of proposals, Signin and implementing Grant contracts between AUC and award consortia, Policy coordination and advisory committee postponed to Sept 2017, GMES&amp;Africa coordination team in September</t>
  </si>
  <si>
    <t>no GMES fund for maintaining 174 MESA stations, the guarantee is not covering all elements of maintenance,  transfering videoconference equipment,  Transferring other assets 'e-stations), service delivery including access to data, continue continental bulletin production, GMES is planning to keep some MESA experts to keep the momentum, MESA communication strategy, website, social media, , distribution list, emails, virtual networks,..., geoportal</t>
  </si>
  <si>
    <t xml:space="preserve">raise awareness of the beneficiairy to sustain mesa, raise awareness of  EU national and regional indicative programmes on MESA achievements, </t>
  </si>
  <si>
    <t>July 24 207</t>
  </si>
  <si>
    <t>meet with Bob to request training report, send email to Niger met to inform of 15 percent pay ment and acmad also</t>
  </si>
  <si>
    <t>meet zeinabou and lambert on USAID June 2017 statement of expenditure, Spain fund OJT June 2017 statement of expenditure</t>
  </si>
  <si>
    <t>july 25 2017</t>
  </si>
  <si>
    <t>email to Lazreg , update the usaid projet for extension, review and provide inputs on purps</t>
  </si>
  <si>
    <t xml:space="preserve">preparatory meeting for presac and ACMAD MESA last PSC, inform Lazreg on funding </t>
  </si>
  <si>
    <t>review presac budget, invitations for presac and MESA psc</t>
  </si>
  <si>
    <t>PSC 7 report prepared to be submitted tomorow July 28 2017</t>
  </si>
  <si>
    <t>July 26 2017</t>
  </si>
  <si>
    <t>renewal of acmad_au_org domain registration renewal, with my credit card , request for reimbursement submitted to acmad mesa</t>
  </si>
  <si>
    <t>finalize budget for PSC 3 and end of project event, nominative invitation letters for PSC and end of project event, preapare for MESA sustainability event on Sept 1 and 2</t>
  </si>
  <si>
    <t>prepare programme for PRESAC and Steering Committee meeting</t>
  </si>
  <si>
    <t>Serges and Mandfred meeting to prepare a sucess story or fact sheet on formating seasonal forecasts as a vector file for UNOCHA office in Niger, Serges prepare banner pRESA and badges PRESAC and CSC 3</t>
  </si>
  <si>
    <t>Proforma invoices for PSC meetings</t>
  </si>
  <si>
    <t>July 28</t>
  </si>
  <si>
    <t>Lamber prepare letter for Mbaiguedem evacuation and contract termination letters for MESA staff, Lambert prepare et complete les budget PRESAC 10 et CSC 3</t>
  </si>
  <si>
    <r>
      <rPr>
        <b/>
        <sz val="11"/>
        <color rgb="FFFF0000"/>
        <rFont val="Calibri"/>
        <family val="2"/>
        <scheme val="minor"/>
      </rPr>
      <t>Avant le PRESAC 10 et CSC 3</t>
    </r>
    <r>
      <rPr>
        <sz val="11"/>
        <color rgb="FFFF0000"/>
        <rFont val="Calibri"/>
        <family val="2"/>
        <scheme val="minor"/>
      </rPr>
      <t xml:space="preserve"> details of Serges tasks for presac 10 and CSC3:  press realease ( by aug 03), facebook and twitter campaign ( aug 15 onwards), prepare banners and badges, proforma for hall renting PRESAC and CSC3, identifier les hotels pour le logement des participant CSC3 et presac,  Faire les notes d'information pour les participants au PRESAC et CSC3 ( 10 août), faire la banderole et les badges PRESAC10 et CSC3 mettre la note coneptuelle, la note d'information et le programme PRESAC 10 et CSC 3 sur site, twitter, facebook ( 10 Août),  </t>
    </r>
    <r>
      <rPr>
        <b/>
        <sz val="11"/>
        <color rgb="FFFF0000"/>
        <rFont val="Calibri"/>
        <family val="2"/>
        <scheme val="minor"/>
      </rPr>
      <t>Pendant le PRESAC 10</t>
    </r>
    <r>
      <rPr>
        <sz val="11"/>
        <color rgb="FFFF0000"/>
        <rFont val="Calibri"/>
        <family val="2"/>
        <scheme val="minor"/>
      </rPr>
      <t xml:space="preserve"> </t>
    </r>
    <r>
      <rPr>
        <b/>
        <sz val="11"/>
        <color rgb="FFFF0000"/>
        <rFont val="Calibri"/>
        <family val="2"/>
        <scheme val="minor"/>
      </rPr>
      <t>et CSC 3</t>
    </r>
    <r>
      <rPr>
        <sz val="11"/>
        <color rgb="FFFF0000"/>
        <rFont val="Calibri"/>
        <family val="2"/>
        <scheme val="minor"/>
      </rPr>
      <t xml:space="preserve">  Serge va etre maitre de cérémonie, faire des article pour le site web, facebook et twitter, faire les rapport techniques quotidien, photo prse de vue, preparation&amp;decoration&amp;sono&amp;logistique et les médias à inviter, preparer le communiqué final ou résultat du forum, campagne twitter sur le communiqe le resultat et les massage clés du forum,  </t>
    </r>
    <r>
      <rPr>
        <b/>
        <sz val="11"/>
        <color rgb="FFFF0000"/>
        <rFont val="Calibri"/>
        <family val="2"/>
        <scheme val="minor"/>
      </rPr>
      <t>après PRESAC 10 et CSC3 ( sept 03 au 10),</t>
    </r>
    <r>
      <rPr>
        <sz val="11"/>
        <color rgb="FFFF0000"/>
        <rFont val="Calibri"/>
        <family val="2"/>
        <scheme val="minor"/>
      </rPr>
      <t xml:space="preserve"> diffuser les résultats sur les sites email et réseaux sociaux, recupérer et archiver les images de la cérémonie d'ouverture et fermeture ainsi que les coupures de journeaux et médias, préparer les rapport finaux PRESAC 10 et CSC 3</t>
    </r>
  </si>
  <si>
    <t>Monday early morning to address prof muthama issues his email is dated July 28 2017,   Dear Dr. Kamga,
We have processed the documents in accordance with the guidelines we received. Attached, please find soft copies of 12 sets of these documents as detailed in the attached checklist of documents. I would appreciate  to received confirmation of two things:
1. Whether or not all the documents conform to the guidelines
2. The arrangements for originals to be delivered to you by DHL
Please note that the invoices for July will be sent by 2nd  of August. We are also requesting for similar arrangements for delivering the July originals by DHL.
Thank you for your continued support.
With kind Regards,
Prof. Muthama</t>
  </si>
  <si>
    <t>July 31 2017</t>
  </si>
  <si>
    <t>review the report of ACMAD MESA second peer reviewers, allali and jacque andre dione</t>
  </si>
  <si>
    <t>Review weekly reports and draft communication strategy from Manfred USAID project</t>
  </si>
  <si>
    <t xml:space="preserve">Reviem mutham s deliverables on drought </t>
  </si>
  <si>
    <t>Passeport to be sent to Alexis for preparation of invitation letters from Cameroon and submit to airport police</t>
  </si>
  <si>
    <t>monitor presac preparation</t>
  </si>
  <si>
    <t xml:space="preserve">meet with alexis on proforma trough skype, djibo to send all passeport </t>
  </si>
  <si>
    <t xml:space="preserve">meet with Lambert on the tasks, meet with </t>
  </si>
  <si>
    <t>meet manfred and lamber djibo on presac , CSC 3 preparartion , monitor by manfred, select proforma for PRESAC and CSC3, follow nominations for CSC 3, passeport tchadienne illisible</t>
  </si>
  <si>
    <t>Transfer of ownership in ACMAD MESA</t>
  </si>
  <si>
    <t xml:space="preserve">5 billets a compléter avec Satguru, </t>
  </si>
  <si>
    <t xml:space="preserve">August 01 to  02 </t>
  </si>
  <si>
    <t>recview muthama and ICPAC payments including requests for 2nd disbusment</t>
  </si>
  <si>
    <t>meet with lamptey, ali, zeinab, lambert on asset transfer from acmad mesa to acmad, recruitments of mesa staff in usaid, hand over finance</t>
  </si>
  <si>
    <t>August 04 2017</t>
  </si>
  <si>
    <t>Departure for vacation until Thursday august 17 2017</t>
  </si>
  <si>
    <t>August 17 2017</t>
  </si>
  <si>
    <t>Back to Douala from vacation, exchange with hotel serena, DMN phillipe on the logistics to pick participants from the airport, exchange on the notification of ACMAD MESA staff for end of conract,  contact usaid WMO project manager on transfer of MESA experts on USAID project</t>
  </si>
  <si>
    <t>reviwe and review documents for UoN STE payment using acheklist and liaise with Lambert for payment preparation</t>
  </si>
  <si>
    <t>Review information note for the CSC 3 participants</t>
  </si>
  <si>
    <t>August 18 2017</t>
  </si>
  <si>
    <t xml:space="preserve">depot de la note d'information sur l'atelier dans les services du gouverneur du littoral, </t>
  </si>
  <si>
    <r>
      <t xml:space="preserve">meeting with lambert, djibo , alixis for logistics presac; :  14 billets confirmés et achetés, note d'information envoyé mais 7 n'ont pas confirmés l'hôtel, </t>
    </r>
    <r>
      <rPr>
        <b/>
        <sz val="11"/>
        <color theme="1"/>
        <rFont val="Calibri"/>
        <family val="2"/>
        <scheme val="minor"/>
      </rPr>
      <t>email à envoyer par  Lambert aux participants pour l'acceuil à l'aéroport</t>
    </r>
    <r>
      <rPr>
        <sz val="11"/>
        <color theme="1"/>
        <rFont val="Calibri"/>
        <family val="2"/>
        <scheme val="minor"/>
      </rPr>
      <t xml:space="preserve">,  budget initial 53 900 euros, 30 000 euros retiré pour les dépenses locales,  Lambertr et moi rencontront le directeur des opérations, de serena,  Djibo responsable des fiches de présence, 49 clés usb achétés de 4 Gb, aujourd'hui visite salle de conférence, pause café et  déjeuner, payer les avances pour la salle, endroit pour déployer les banderoles à Douala et à Yaoundé à discuter avec nappi, visite de la salle pause café,  forfait pour transport vers garanti express, les arrivées du 18 Août 2017, xavier à 23h30 avec Ceiba 2460, Gomez luanda à 4h45 RAM, le 20 aout au Pêtit matin  serges et hubert à 00h 30, godefroi le 20 avec ET à 13h25 , loumouamou et flodin à 15h15 asky, alain et floribert  a 14h40 avec rwabdair, saint clair 11h20 Keny airways,  Biha avec asky à 10h , flodin asky,  </t>
    </r>
  </si>
  <si>
    <t>prepare docs and related presentation for csc3 doc 1 on te agenda, doc2 on the implementation the recomandecisions od csc2</t>
  </si>
  <si>
    <t>August 21 to 25 2017</t>
  </si>
  <si>
    <t>opening of PRESAC 10 with remarks and speeche of Director Cameroon Met Service, overview on global, regional climate outlook fora, state of global and regional climate up to August 2017, procedure for seasonal climate, practice with production of regional and national forecast products , consensus outlook and training, generation of climate outlook statement, departure to Yaounde on Wednesday august 23, 2017, opening of the forum by minister delagate in charge of transport,  ECCAS , AfDB, ACMAD speeches and brief for DRR in the region, exchanges with media, DRR and climate services in Central Africa, report and recommendations</t>
  </si>
  <si>
    <t>August 28 to 30</t>
  </si>
  <si>
    <t>ACMAD MESA CSC 3  presentation of agenda, programme, report year 3, implementation of CSC2 recommendations, lessons leart during implementation, sustainability , see recommendations of CSC-3</t>
  </si>
  <si>
    <t>Aug 31</t>
  </si>
  <si>
    <t xml:space="preserve">finalize PRESAC 10 bulletin, review and send CSC-3 recommendations to participants, </t>
  </si>
  <si>
    <t>Sep 01 2017</t>
  </si>
  <si>
    <t xml:space="preserve">usaid personnel recruitment, attend AWGDRR, attend AMCOMET, SWIOCOF discuss </t>
  </si>
  <si>
    <t>usaid vacancy notice prepared to be publish Monday sep 04, payment signed for Muthama, opere, tickets presac and CSC3 ,</t>
  </si>
  <si>
    <t>Sept 02 2017</t>
  </si>
  <si>
    <t>report and request for 25 with boarding passess, mission order and report submitted to lambert , i will take the cheque on sep 11</t>
  </si>
  <si>
    <t>amended budget and annexe 1 usaid project sent to veronica on Sept 04 2017.  vacancies for usaid 4 post submitted to lambert for the website</t>
  </si>
  <si>
    <t>Sept 03 to 04</t>
  </si>
  <si>
    <t>travel to CIIFEN for the Global RCOF review workshop from sept 05 to 07 2017</t>
  </si>
  <si>
    <t>Sept 05 2017</t>
  </si>
  <si>
    <r>
      <t xml:space="preserve">Opening remarks by </t>
    </r>
    <r>
      <rPr>
        <b/>
        <sz val="11"/>
        <color theme="1"/>
        <rFont val="Calibri"/>
        <family val="2"/>
        <scheme val="minor"/>
      </rPr>
      <t>PR of Ecuador with WMO</t>
    </r>
    <r>
      <rPr>
        <sz val="11"/>
        <color theme="1"/>
        <rFont val="Calibri"/>
        <family val="2"/>
        <scheme val="minor"/>
      </rPr>
      <t xml:space="preserve">,  NCOF with climate conditions exposed to users, CIFEN developped technical,  enjoy hot climate of Ecuador and have a sucessful meeting, equipement, quality of services, monitor phenomena with data exhange, this meeting review work to improve practice, exchange ideas and chart new directions, he thank WMO for choosing Eqcuador for the meeting and congratulate regional cordination at CIIFEN, Kumar Kolli Chief WCAS/WCP/WMO, completion of 2 decades of RCOFs, greetings of Talaas to participants, express gratitude to PR of Ecuador and CIIFEN ( Martinez) to host and organizing locally, RCOFs were part of CLIPS project, it is part of WMO contribution to GFCS through CSIS with Climate Service toolkit, high expectations from RCOFs, we need to look back the expectations and needs to better manage expections for GFCS, WMO established operational mechanisms including RCCs, GPC LRF, LCs. How RCOFs system, tools, processes, methods and products evolved? how to improve?  WMO supported through CLIPS, welcome address by CIIFEN director , CIIFEN provides climate services to west coast of south America, partnership and relationship of CIIFEN, IRI with CPT, data from NMHSs, Agriculture, water and risk management, </t>
    </r>
    <r>
      <rPr>
        <b/>
        <sz val="11"/>
        <color theme="1"/>
        <rFont val="Calibri"/>
        <family val="2"/>
        <scheme val="minor"/>
      </rPr>
      <t xml:space="preserve">need better delivery mechanisms, inclusion of climate prediction in risk mamagement,  </t>
    </r>
    <r>
      <rPr>
        <sz val="11"/>
        <color theme="1"/>
        <rFont val="Calibri"/>
        <family val="2"/>
        <scheme val="minor"/>
      </rPr>
      <t>RCOF need to become a risk management instrument</t>
    </r>
    <r>
      <rPr>
        <b/>
        <sz val="11"/>
        <color theme="1"/>
        <rFont val="Calibri"/>
        <family val="2"/>
        <scheme val="minor"/>
      </rPr>
      <t xml:space="preserve"> , </t>
    </r>
    <r>
      <rPr>
        <sz val="11"/>
        <color theme="1"/>
        <rFont val="Calibri"/>
        <family val="2"/>
        <scheme val="minor"/>
      </rPr>
      <t>he thanked WMO assistance and participants building the next generation of RCOFs</t>
    </r>
  </si>
  <si>
    <r>
      <rPr>
        <b/>
        <sz val="11"/>
        <color theme="1"/>
        <rFont val="Calibri"/>
        <family val="2"/>
        <scheme val="minor"/>
      </rPr>
      <t>tour de table</t>
    </r>
    <r>
      <rPr>
        <sz val="11"/>
        <color theme="1"/>
        <rFont val="Calibri"/>
        <family val="2"/>
        <scheme val="minor"/>
      </rPr>
      <t>, Bertrand Denis, Faka, GPC Tockyo, Beijing RCC, MEDCOf Spain, New Zealandn Russia RCOF, Serbia, SEECOF from Serbia, Coulibaly Cote d'Ivoire, Morocco met, Singapor, Central American RCOF, Simon Mason from IRI, Adrian Trotman, Artan ICPAC, WMO Secretariat, Argentina Met, Anka for COPERNICUS, Barnadot SWOICOf, Ceron, Seydou traore AGRHYMET, BCC, Argentina, Srinivasan RIMES, Cahelo Brazil, India Met, Wassila Thiaw NOAA</t>
    </r>
  </si>
  <si>
    <t>Challenges   include objective seasonal forecasts, influence prevention and preparation, strong involvement of RCCs  more tailored variables for users</t>
  </si>
  <si>
    <t xml:space="preserve">Paper on objective seasonal forecasting :   minimize subjectivity in RCOF process , a discussion paper reviewed by experts and published by WMO and considered by EC 69, EC decision in May 2017 </t>
  </si>
  <si>
    <t>coelho on RCOF status and prospects,  presented GPC, LC, RCCs NMHS roles in RCOFs</t>
  </si>
  <si>
    <r>
      <rPr>
        <b/>
        <sz val="11"/>
        <color theme="1"/>
        <rFont val="Calibri"/>
        <family val="2"/>
        <scheme val="minor"/>
      </rPr>
      <t xml:space="preserve">Session on RCOFs operation around the world;  </t>
    </r>
    <r>
      <rPr>
        <sz val="11"/>
        <color theme="1"/>
        <rFont val="Calibri"/>
        <family val="2"/>
        <scheme val="minor"/>
      </rPr>
      <t>ICPAC stated as Drought centre in Nairibi in 1998</t>
    </r>
    <r>
      <rPr>
        <b/>
        <sz val="11"/>
        <color theme="1"/>
        <rFont val="Calibri"/>
        <family val="2"/>
        <scheme val="minor"/>
      </rPr>
      <t>,</t>
    </r>
    <r>
      <rPr>
        <sz val="11"/>
        <color theme="1"/>
        <rFont val="Calibri"/>
        <family val="2"/>
        <scheme val="minor"/>
      </rPr>
      <t>JJJAS, MAM, OND are target seasons, RCOFs are 2 in May and August, included NCOFs into GHACOF processs</t>
    </r>
    <r>
      <rPr>
        <b/>
        <sz val="11"/>
        <color theme="1"/>
        <rFont val="Calibri"/>
        <family val="2"/>
        <scheme val="minor"/>
      </rPr>
      <t xml:space="preserve"> with ICPAC supporting and consolidating consolidatiing on NCOFs reports from countries</t>
    </r>
  </si>
  <si>
    <t>Oct to May is the rain season in north Africa, NAO, DJF and JAS, Strength climate affect economyand RCC is operational in north Africa, Weakness predictability is a challenge, impact and predictability studies are rare, Opportunities Global and Regional mechanism, workshop and fora, sustainability AEMET funding after ACMAD, Way forward include more research, new predictors, NAO forecasts, better understand climate variability, monthly updates with sub-seasonal information and annual synthesis report</t>
  </si>
  <si>
    <t>TCC for EASCOF aim to share understanding and discuss outlooks,  Temp, Precip, SSR forecasts, circulation, sea ice extend, process ( status of climate, understanding mechanisms, discussions, after the forum NCOFs to add value), no users participation because EASCOF is among experts in climate, Users are engaged by NCOFs who share experiences at EASCOF, to sustain we need NWP outputs, promote interpretation, send forecasters to this RCOFs, way forward ( promote understanding of the moonsoon in Asia, involve research community,)  User engagement ( promote use of forecasts by countries)</t>
  </si>
  <si>
    <r>
      <t xml:space="preserve">FOCRAII ( by BCC since 2005 13 FOCRAIIs, Extreme monitoring, Monsoon centre, FOCRAII once a year,  BCC organizational structure is the best,  </t>
    </r>
    <r>
      <rPr>
        <sz val="11"/>
        <color rgb="FFFF0000"/>
        <rFont val="Calibri"/>
        <family val="2"/>
        <scheme val="minor"/>
      </rPr>
      <t xml:space="preserve">why the user division is only on DRM?, ENSO outlook, Indian and Atlantic outlook for SST, cyclone outlook; precipi and temp outlooks, include BCC products in IRI ENSO and other forecasts, i should take the login and password for BCC products,  </t>
    </r>
    <r>
      <rPr>
        <sz val="11"/>
        <rFont val="Calibri"/>
        <family val="2"/>
        <scheme val="minor"/>
      </rPr>
      <t xml:space="preserve">weakness ( limited prediction accuracy,) way forward ( subseasonal forecasts, share methods, link with users) </t>
    </r>
  </si>
  <si>
    <r>
      <t>SSACOF argentina met for southeast south America, predictability from IOD, Atlantic, ENSO, southern annual mode, South Atlantic Convergence zone…), Process ( diagnostics global, regional including drivers,  statistical&amp;dynamical tools including eurobrazia, values of 33th and 66th are mapped for users. Categorical verification of the</t>
    </r>
    <r>
      <rPr>
        <b/>
        <sz val="11"/>
        <color theme="1"/>
        <rFont val="Calibri"/>
        <family val="2"/>
        <scheme val="minor"/>
      </rPr>
      <t xml:space="preserve"> observed versus most likely predicted category, </t>
    </r>
    <r>
      <rPr>
        <sz val="11"/>
        <color theme="1"/>
        <rFont val="Calibri"/>
        <family val="2"/>
        <scheme val="minor"/>
      </rPr>
      <t xml:space="preserve">capacity development with RCOFs and training workshopson seasonal to sub seasonal forecasts,  user involvement ( SSACOF users contribute to discussionswith papers on rivers, dams and climate variability, strengths  SASCOF and RCC operational, Opportunity consensus building network,  way forward ( calibration and verif, </t>
    </r>
    <r>
      <rPr>
        <b/>
        <sz val="11"/>
        <color theme="1"/>
        <rFont val="Calibri"/>
        <family val="2"/>
        <scheme val="minor"/>
      </rPr>
      <t xml:space="preserve">integration of regional NWP </t>
    </r>
    <r>
      <rPr>
        <sz val="11"/>
        <color theme="1"/>
        <rFont val="Calibri"/>
        <family val="2"/>
        <scheme val="minor"/>
      </rPr>
      <t xml:space="preserve">, new products...),  </t>
    </r>
  </si>
  <si>
    <r>
      <t xml:space="preserve">CACOF in central america , by regional committee of hydrolic resources, first CACOF in May 2000 in Belize city with NOAA/OGP, methods ( </t>
    </r>
    <r>
      <rPr>
        <b/>
        <sz val="11"/>
        <color theme="1"/>
        <rFont val="Calibri"/>
        <family val="2"/>
        <scheme val="minor"/>
      </rPr>
      <t>analog from correlation and mean squared deviation</t>
    </r>
    <r>
      <rPr>
        <sz val="11"/>
        <color theme="1"/>
        <rFont val="Calibri"/>
        <family val="2"/>
        <scheme val="minor"/>
      </rPr>
      <t xml:space="preserve">, verification of past outlook, run statistical models, interpret dynamical models, analyse current climate, review and discuss pregictions from global/regional models and statistical outputs, presentation of latest research results) </t>
    </r>
  </si>
  <si>
    <t xml:space="preserve">CARICOF  with Trotman,      ASEANCOF by singapore, it is attended by NMHSs online for JJA ans DJF funded by WMO and USAID,  little contributions from countries when it is online, PICOF by SPREP way foreward ( sector products, NEACOF, MEDCOF by Rodiriguez Camino AEMET soain,  region with complex orography, droughts and floods with economic losses, sector are water, agriculture, energy and tourism, scooping meeting in June 2013 to support SEECOF and PRESANORD, NAO is the large scale forcing, weigthing models based on models validation scores, </t>
  </si>
  <si>
    <r>
      <t>PAN Artic COF by bertrand denis , EC 69 endorsed PARCOF in May 2017 and first forum planned in spring 2018led by Canada, with launch of Polar RCC demo phase with 8 countries of the artic from 60 to 90 degree North, artic climate changing quickly, extreme cold climate, fragile ecosystem, indigenous people, need for risk management in transport, insurance, infrastructure, natural resources management , objectives review climate, assess and interpret monthly and seasonal forecasts subseasonal, engage key users and indigenous knowledge holders,  u</t>
    </r>
    <r>
      <rPr>
        <b/>
        <sz val="11"/>
        <color theme="1"/>
        <rFont val="Calibri"/>
        <family val="2"/>
        <scheme val="minor"/>
      </rPr>
      <t xml:space="preserve">nder Artic Council, one face to face in spring and one virtual later, Seas ice, SST persistence, AO/NAO are predictors, p^redictants precip, temperature, sea ici, water volume of ice, permafrost, </t>
    </r>
  </si>
  <si>
    <t>Sept 06 2017</t>
  </si>
  <si>
    <r>
      <rPr>
        <b/>
        <sz val="11"/>
        <color theme="1"/>
        <rFont val="Calibri"/>
        <family val="2"/>
        <scheme val="minor"/>
      </rPr>
      <t>The case of WAM in 2015 andre explain ??? How RCOF success have been a fluke,</t>
    </r>
    <r>
      <rPr>
        <sz val="11"/>
        <color theme="1"/>
        <rFont val="Calibri"/>
        <family val="2"/>
        <scheme val="minor"/>
      </rPr>
      <t xml:space="preserve"> if unpredictable component is large , is it failed forecast? </t>
    </r>
  </si>
  <si>
    <t>sept 06 2017 PM</t>
  </si>
  <si>
    <r>
      <rPr>
        <b/>
        <sz val="11"/>
        <color theme="1"/>
        <rFont val="Calibri"/>
        <family val="2"/>
        <scheme val="minor"/>
      </rPr>
      <t>Synthesis of swot analysis:</t>
    </r>
    <r>
      <rPr>
        <sz val="11"/>
        <color theme="1"/>
        <rFont val="Calibri"/>
        <family val="2"/>
        <scheme val="minor"/>
      </rPr>
      <t xml:space="preserve">  survey completed, most report have swot section,  a good picture of current status,  STRENGTHS ( capacity development, sharing experience, interaction/collaboration, developing tailored products, coordinated linkages RCC/NMHSs, sharing GPC data, community of learning, verification building confidence, engaging media,harmonize products, consensus useful), WEAKNESSES ( staff turnover is high, low level of public awareness and innapropriate use of probabilities, lack of tools, quality data data sharing constraints, lack better downscaling, regional inconsistency, low engagement of users), OPPORTUNITIES ( develop sector products, foster links with research, links with adapation funding, extend to subseasonal, evidence of value of forecast, link withindigenous knowledge), THREATS ( sustainable funding, low or varied technical capability of participants, low capacoty of NMHSs, private sector operators with unproven services, political/business perception of low importance of seasonal forecasts  …), RCOFs are communities of learning, sharing experiences, Regions should determine the needs and satisfy them, demonstrate the value to users, RCOFs to change and become a climate information generation mechanism, Is there a funding model to sustain, </t>
    </r>
  </si>
  <si>
    <t>Role of co-production in RCOFS: towards Usable Climate Services (University of leeds:  usable equal credible ( trustworthyness), salient ( tailoring to make it relevant), legitimate (openess,respect beliefs and experuiences), scientis&amp;users have different norms, climate info should fit defined problem,  what is co-production ? it is intercation and collaboration, respecte, trust, inclusive of other knowledge, contextualize and actionable,  key lessons on co production include: co production focused on salience of climate services like downscaling, packaging, credibility is the most important for users, legitimacy has not received enough attention, need institutional coordination, balance credibility and relevance, improve user satisfaction, goals of RCOFS include operation production, capacity&amp;networks, improve risk andadapatation management, stakeholder engagement, scientific consensus</t>
  </si>
  <si>
    <t>finalize presac 10 bulletin and sent to partners, status reports for PRESAC, PRESAGG ans PRESASS prepared and submitted to WMO for the 2017 RCOFs global review ,  http://www.wmo.int/pages/prog/wcp/wcasp/meetings/workshop_rcofs.php</t>
  </si>
  <si>
    <t>Prepare and make presentation at at RCOF review on status of PRESAs , cordination mechanisms of RCOFs and role of RCCs, http://www.wmo.int/pages/prog/wcp/wcasp/meetings/workshop_rcofs.php</t>
  </si>
  <si>
    <r>
      <rPr>
        <b/>
        <sz val="11"/>
        <color theme="1"/>
        <rFont val="Calibri"/>
        <family val="2"/>
        <scheme val="minor"/>
      </rPr>
      <t>Afternoon (andre as rapporteur)</t>
    </r>
    <r>
      <rPr>
        <sz val="11"/>
        <color theme="1"/>
        <rFont val="Calibri"/>
        <family val="2"/>
        <scheme val="minor"/>
      </rPr>
      <t xml:space="preserve">  SASCOF by Indian Met, target JJAS, OND, DJF, Frequency  April and online session in November, funds WMO, USAID, Environment Canada,  Process GPC, RCCs outputs, Statistical modelspredictor ( SST, precip, mslp, wind etc.)and models from NCEP CFCS, since 2016  intervals of values, verification is visual on grid points, most Nations are organizing NCOFs,  capacity development with SASCOF ( one every year sonce 2011 on climate variability and Prediction), user involvement and swot analysis, weakness on infrastructure and expertise, no long period data, lack of coordination,  war forward ( develop high quality historical data, objective inputs from forecast systems, statndardize verification and production, subseasonal forecast, stronger interface with users)</t>
    </r>
  </si>
  <si>
    <r>
      <t xml:space="preserve">RCOF-WSA by CIIFEN, started in 2003on annual basis, forecasts on stations, issue monthly on 1300 stations distributed to 11 000 users, verify with simple Yes/no and ROC, </t>
    </r>
    <r>
      <rPr>
        <b/>
        <sz val="11"/>
        <color theme="1"/>
        <rFont val="Calibri"/>
        <family val="2"/>
        <scheme val="minor"/>
      </rPr>
      <t>RCOF support some countries by running NCOFs</t>
    </r>
    <r>
      <rPr>
        <sz val="11"/>
        <color theme="1"/>
        <rFont val="Calibri"/>
        <family val="2"/>
        <scheme val="minor"/>
      </rPr>
      <t xml:space="preserve">, capacity built on </t>
    </r>
    <r>
      <rPr>
        <b/>
        <sz val="11"/>
        <color theme="1"/>
        <rFont val="Calibri"/>
        <family val="2"/>
        <scheme val="minor"/>
      </rPr>
      <t xml:space="preserve">data management, seasonal prediction, climate services, </t>
    </r>
    <r>
      <rPr>
        <sz val="11"/>
        <color theme="1"/>
        <rFont val="Calibri"/>
        <family val="2"/>
        <scheme val="minor"/>
      </rPr>
      <t xml:space="preserve"> gaps on understanding climate, subseasonal forecasts, users are agriculture, DRR, humanitarian communities,</t>
    </r>
    <r>
      <rPr>
        <b/>
        <sz val="11"/>
        <color theme="1"/>
        <rFont val="Calibri"/>
        <family val="2"/>
        <scheme val="minor"/>
      </rPr>
      <t xml:space="preserve"> Strenght High technical capacity in the region and regional projects available, weakness ( employment unstable, few technical personel, few research, limited interaction with universities),  opportunity with CC and financing, Threaths ( overlap with climate change institutions, alternative providers of climate info with private service providers...)</t>
    </r>
    <r>
      <rPr>
        <sz val="11"/>
        <color theme="1"/>
        <rFont val="Calibri"/>
        <family val="2"/>
        <scheme val="minor"/>
      </rPr>
      <t xml:space="preserve">, Way forward ( downscaling, tailor with thresholds; verification harmonize, research on processes, ), </t>
    </r>
  </si>
  <si>
    <t>sept 08 and 09</t>
  </si>
  <si>
    <t>MESA sustainability on sept 21 and 22 in Addis</t>
  </si>
  <si>
    <t>confirm participation to Tseday for sept 21 MESA sustainability meeting, GFCS Task Team meeting planned October 10 to 12 2017 in Geneva</t>
  </si>
  <si>
    <t>confirm HYDROMET meeting ticket from EUMETSAT</t>
  </si>
  <si>
    <t>attend continental briefing for and swiocof briefing with technical note SON and OND</t>
  </si>
  <si>
    <t>side event with EUMETSAT</t>
  </si>
  <si>
    <t>meet federicco i should send him the concept for cop 23 and presentation for AMCOMET side event, send the concep to kai, Jolly and Olusholan , send an email to arame on usaid project,  remind ali on geoportal email, muthama request for photo to be addess</t>
  </si>
  <si>
    <t>Ministerial meeting ECCAS 09 to 11 October 2017 with moderation on Oct 11</t>
  </si>
  <si>
    <t>met with Mc court on climatsoft development in Addis at AMCOMET, need to follow with with habimana to coordinate clmsoft developments at ACMAD and Nairobi</t>
  </si>
  <si>
    <t>prepare my last weekly reports and timessheets, start prepare final MESA report, start prepare tMEAS transfert of assets ownership</t>
  </si>
  <si>
    <t xml:space="preserve">Robjohn reclame son virement de reste de per diem </t>
  </si>
  <si>
    <t xml:space="preserve">Continue preparation of paper on sustainability of ACMAD MESA Services </t>
  </si>
  <si>
    <t xml:space="preserve">meetting at Niger DMN on NFCS working groups ToRs review, deuxième reunion des poits focaux du NFCS introduction par le DMN Labo,  reunion doivent être régulières, Sitta a convoqué la réunion des points focaux, arreté en mai 2017 avec les attributions, la composition, et organisation, utilisateurs ( agriculture, santé, ...) ,  Stta a présenté les TDRs des GTI, les reunions devaient commencer en Juillet mais il a fallu attendre que le suivi de campagene en terme d'activité diminue, consultations initiale en 2012 à Sadoré pour élaborer une feuille de route puis un plan national de misee en oeuvre du GFCS validé en Dec 2015, composantes du plan , creer un environnement de mise en oeuvre, production, strategi de communication , renforcer les capacités, gerer la mise ne oeuvre , renforcer les utilisations sectoriels, </t>
  </si>
  <si>
    <r>
      <t xml:space="preserve">7 groupes thematiques, avec GTI C pour la production, 5 secteurs prioritaire du niveau mondial repris dans le cadre national,  un groupe  BTP/transport/infrastructure est ajouté,  tableau de besoins par secteur,  </t>
    </r>
    <r>
      <rPr>
        <sz val="11"/>
        <color rgb="FFFF0000"/>
        <rFont val="Calibri"/>
        <family val="2"/>
        <scheme val="minor"/>
      </rPr>
      <t xml:space="preserve">bulletin de vigiliance meningite, palu, vague de chaleur, </t>
    </r>
  </si>
  <si>
    <t xml:space="preserve">objectifs des TDRs sont: elaborer les services sectoriels, chaque groupe devra élaborer au moins un service puis identifier les sites pouvant beneficier de seminaires itinérents, </t>
  </si>
  <si>
    <t xml:space="preserve">Fonctionnement :   les structures membres de groupe doivent coordoner la production , visiter les usagers, les sensisbiliser,  GTI C sert de concertation, conjugaison d'efforts , facilitation </t>
  </si>
  <si>
    <t xml:space="preserve">echanges </t>
  </si>
  <si>
    <t>ACMAD to support NFCS in Niger with a service de development plan template, template prepared and send on sept 19 as contribution to NFCS in Niger</t>
  </si>
  <si>
    <t xml:space="preserve">Lambert should respond to Robjohn and address transfert of fees for Opere  collect deliverables in tghe work plan of Prof Muthamma and Opere separately, important </t>
  </si>
  <si>
    <t>sept 21 2017</t>
  </si>
  <si>
    <t>travel to Addis for the MESA sustainability workshop, phone exchange with Felipe and Veronica on revised annex 1 to LoA on the USAID project</t>
  </si>
  <si>
    <t>sept 22 2017</t>
  </si>
  <si>
    <t>finalize and present acmad view on sustainability, successes, risks and opportunities</t>
  </si>
  <si>
    <t xml:space="preserve">EO applications marine, weather and climate firecasting, environment&amp;natural resource  management, </t>
  </si>
  <si>
    <t>follow up with application for side event at the Fiji Pavilion</t>
  </si>
  <si>
    <t xml:space="preserve">attend the MESA sustainability workshop on sept 22 with a paper presented on ACMAD MESA climate services sustainabiliry by building on existing institution and strenthening them, improving collaboration and partnerships, building on susccesses of similar activities, building on emerging needs, initiaives ( GMES, Building resilience, GFCS ACP...) </t>
  </si>
  <si>
    <t xml:space="preserve">prepare and review presentation for the 11th AWGDRR and PSC4 of the EU funded "building disaster resilience in sub saharan Africa sept 26 to 28 2017 , the presentation addresse sustainability of MESA climate services, participation to COP 23, </t>
  </si>
  <si>
    <t>prepare budget execution with lambert for July, Aug , Sept 2017, prepare for visa for cOP 23</t>
  </si>
  <si>
    <t>sep 27 2017</t>
  </si>
  <si>
    <t>Review the WMO LA NINA // NINO, update the concept paper for COP 23 , request template for side event made for Fidji Pavilion and enregy pavilion, we are asked if we can support pavilion cost</t>
  </si>
  <si>
    <t>first briefing for end of Sept 2017, analog based on ENSO are 1995/96, 2005/6, 2016/17, 2008/09, 2014/15</t>
  </si>
  <si>
    <t>hubert ajouter analogue sur les trajectoire, l'activité , le nombres de cyclones, depressions et hurricanes pour les années analgues</t>
  </si>
  <si>
    <t xml:space="preserve">2008/09 and 2014/15 are the best analogs for Indian ocean, 1995/96 and 2005/06 are the best analogs for the atlantic </t>
  </si>
  <si>
    <t>prepare and finalize weekly reports jul, Aug and sept, review sign weekly reports of staff</t>
  </si>
  <si>
    <t xml:space="preserve">IGAD: remarks highlighted need to document constraints, challenges, linkages with GMES,  IGAD thank EUD support </t>
  </si>
  <si>
    <t>strengthening infrastructure ( stations, geoportal, online learning, virtual forums), applications onoastal areas,  marine and costal; water and natural resources</t>
  </si>
  <si>
    <r>
      <rPr>
        <b/>
        <sz val="11"/>
        <color theme="1"/>
        <rFont val="Calibri"/>
        <family val="2"/>
        <scheme val="minor"/>
      </rPr>
      <t xml:space="preserve">first session on setting the scene: concept objectives, outcomes  </t>
    </r>
    <r>
      <rPr>
        <sz val="11"/>
        <color theme="1"/>
        <rFont val="Calibri"/>
        <family val="2"/>
        <scheme val="minor"/>
      </rPr>
      <t xml:space="preserve">RCOFs strengthen networks, built capacity , generate outlooks and started in late 1990s in Victoria falls,  </t>
    </r>
    <r>
      <rPr>
        <b/>
        <sz val="11"/>
        <color theme="1"/>
        <rFont val="Calibri"/>
        <family val="2"/>
        <scheme val="minor"/>
      </rPr>
      <t>Recommendations of 2008 RCOF Review included</t>
    </r>
    <r>
      <rPr>
        <sz val="11"/>
        <color theme="1"/>
        <rFont val="Calibri"/>
        <family val="2"/>
        <scheme val="minor"/>
      </rPr>
      <t xml:space="preserve"> sustain operations, focus on capacity , raise profile of information,multi lateral funding, develop RCCs, RCOFs part of UNFCCCC, verification, more applications highlights and success stories, </t>
    </r>
    <r>
      <rPr>
        <b/>
        <sz val="11"/>
        <color theme="1"/>
        <rFont val="Calibri"/>
        <family val="2"/>
        <scheme val="minor"/>
      </rPr>
      <t>remaining challeges</t>
    </r>
    <r>
      <rPr>
        <sz val="11"/>
        <color theme="1"/>
        <rFont val="Calibri"/>
        <family val="2"/>
        <scheme val="minor"/>
      </rPr>
      <t xml:space="preserve"> more integrate GPC, LC, RCCs, NMHSs framework, common RCOF framework, support national level, capacity, gaps in observations, user decision understanding, sustainability of RCOFs, more research needed, sustain NMHSs engagement,  expand RCOF portofolio, RCOF part of adaptation, more partnerships with users for training and feedback, Objectives and scope of 2017 RCOF review to review processes lessons,SWIOT, standard practices, determine gaps, propose ways yo be effective in delivery and communication, an outcome is the action plan for evolution yowards objective climate forecasting, RCCs role in coordinating sessions and update RCOF prodicts, promote RCOFs concept  with NCOF</t>
    </r>
  </si>
  <si>
    <r>
      <t xml:space="preserve">role of RCCs take the mandatory and recommended functions and criticize, expand with GCFS to services to regional users, verification and validation products for regional phenomena/patterns, training users by sectors, training or updating NMHSs skills,  boost </t>
    </r>
    <r>
      <rPr>
        <b/>
        <sz val="11"/>
        <color theme="1"/>
        <rFont val="Calibri"/>
        <family val="2"/>
        <scheme val="minor"/>
      </rPr>
      <t xml:space="preserve">RCC capacity to process global data and format for use by NMHSs and regional users,  LC to collect and provide </t>
    </r>
    <r>
      <rPr>
        <i/>
        <sz val="11"/>
        <color theme="1"/>
        <rFont val="Calibri"/>
        <family val="2"/>
        <scheme val="minor"/>
      </rPr>
      <t>sub-seasonal</t>
    </r>
    <r>
      <rPr>
        <b/>
        <sz val="11"/>
        <color theme="1"/>
        <rFont val="Calibri"/>
        <family val="2"/>
        <scheme val="minor"/>
      </rPr>
      <t xml:space="preserve"> forecasts to </t>
    </r>
    <r>
      <rPr>
        <i/>
        <sz val="11"/>
        <color theme="1"/>
        <rFont val="Calibri"/>
        <family val="2"/>
        <scheme val="minor"/>
      </rPr>
      <t>decadal and climate projection</t>
    </r>
    <r>
      <rPr>
        <b/>
        <sz val="11"/>
        <color theme="1"/>
        <rFont val="Calibri"/>
        <family val="2"/>
        <scheme val="minor"/>
      </rPr>
      <t xml:space="preserve">  to RCCs, support uncertainty sampling and handling by NMHSs, support timely delivery, Research on scientific basis for sub-seasonal, decadal, support GPCs to desing operational forecast system, develop regional use,  Mobilize resources including  project formulation and implementation supportl,  RCC to support ( planning, organization and technology/tools) NCOFs as extension of RCOFS at Country level and consolidate related reports</t>
    </r>
  </si>
  <si>
    <r>
      <t xml:space="preserve">paper by ecmwf on predictability brookshaw on Practice in RCOFS ' list of drivers, examine current state of drivers, predict their evolution of drivers, CCA, PCA, LR , communicate information on predictability, conduct/commission specific research into understanding regional variability and predictability for each RCOF, rather that relying on existing studies which may not be relevant, Back up observed teleconnections with theoretical or modelling evidence, verify if the model represents this process, , how does the information on skill coexist with predictability? what value do these analyses of independent factors influence predictability ? , need skill in predicting modes of variability,  predictability of drivers of predictabilitymay not operate on seasonal timescales, integrating information from several sources multi model combination for modes of variability, </t>
    </r>
    <r>
      <rPr>
        <b/>
        <sz val="11"/>
        <color theme="1"/>
        <rFont val="Calibri"/>
        <family val="2"/>
        <scheme val="minor"/>
      </rPr>
      <t xml:space="preserve">should the prediction follow canonical teleconnections?, </t>
    </r>
  </si>
  <si>
    <r>
      <t xml:space="preserve">Ceron paper on downscaling  </t>
    </r>
    <r>
      <rPr>
        <b/>
        <sz val="11"/>
        <color theme="1"/>
        <rFont val="Calibri"/>
        <family val="2"/>
        <scheme val="minor"/>
      </rPr>
      <t>when necessary to downscale from global to regional and then local ?,</t>
    </r>
    <r>
      <rPr>
        <sz val="11"/>
        <color theme="1"/>
        <rFont val="Calibri"/>
        <family val="2"/>
        <scheme val="minor"/>
      </rPr>
      <t xml:space="preserve">  Camino AEMET on Climate Monitoring Watch Advisory , </t>
    </r>
    <r>
      <rPr>
        <b/>
        <sz val="11"/>
        <color theme="1"/>
        <rFont val="Calibri"/>
        <family val="2"/>
        <scheme val="minor"/>
      </rPr>
      <t>need two way flow of information between CM and LRF staff,</t>
    </r>
    <r>
      <rPr>
        <sz val="11"/>
        <color theme="1"/>
        <rFont val="Calibri"/>
        <family val="2"/>
        <scheme val="minor"/>
      </rPr>
      <t xml:space="preserve"> , coordination of RCOFs mechanisms: role of RCCs</t>
    </r>
  </si>
  <si>
    <t xml:space="preserve">prepare and submit response to ADG on Joyce 15%, review annex of USAID for Veronica, prepare paper for hydromet AMCOMET meeting on climate services of MESA ans Satellite inputs, prepare MESA sustainability paper </t>
  </si>
  <si>
    <t>November 06_17 2017/ Boon, Germany</t>
  </si>
  <si>
    <t>where are we? ( stock taking, status of implementation of the Paris agreement), where do we want to go? ( challenges we should address, actions to take prior to 2020  ) , How to get there? ( patways, action plans, implementation details)</t>
  </si>
  <si>
    <t>October 10_13  2017// Brazzaville Congo</t>
  </si>
  <si>
    <t>review Central africa RCC  statute and regulations, submit for adoption to the ECCAS Conference of Ministers of October 13</t>
  </si>
  <si>
    <t>NFCS in Niger technical meeting</t>
  </si>
  <si>
    <t xml:space="preserve">prepare Tors of NFCS WGs, </t>
  </si>
  <si>
    <t>ACMAD attend and propose a Service development plan (done)</t>
  </si>
  <si>
    <t>ACMAD to attend, contribute to statute and regulations  review</t>
  </si>
  <si>
    <t>ACMAD to prepare and organize  a side event wit AUC having ARC , ACPC, AfDB, NMHSs participation, the MOU between ACMAD and ARC is expected to be signed</t>
  </si>
  <si>
    <t xml:space="preserve">GFCS task Team meeting </t>
  </si>
  <si>
    <t>October 10 to 12 2017// Geneva, Switzerland</t>
  </si>
  <si>
    <t>Fill RFA and take per diem to UNDP after the meeting</t>
  </si>
  <si>
    <t>formulation of GFCS ACP programme</t>
  </si>
  <si>
    <t>climsoft exchanges with DFID to discuss further how we are going to join our efforts together effectively and discuss as well on the progress of both CLIMSOFT and R-INSTAT and your involvement into discussions and work on GitHub.  
Kindly let me know your availability for the Skype discussion (date and time).
Below are links for both open source CLIMSOFT and R-INSTAT GitHub repository:
1.       https://github.com/opencdms/Climsoft ;
2.       https://github.com/africanmathsinitiative/R-Instat
I am looking forward to hear from you,</t>
  </si>
  <si>
    <t xml:space="preserve">AWGDRR and PSC 4 Building resilience </t>
  </si>
  <si>
    <t>Sept 26 to 28, 32017// Mombassa_Kenya</t>
  </si>
  <si>
    <t xml:space="preserve">Vist of WB//WMO team </t>
  </si>
  <si>
    <t>Octo 10 to 13 2017// Niamey-Niger</t>
  </si>
  <si>
    <t>formulate further CREWS project</t>
  </si>
  <si>
    <t>ACMAD to prepare and meet the visitors</t>
  </si>
  <si>
    <t>no cost</t>
  </si>
  <si>
    <t>Oct 02 2016</t>
  </si>
  <si>
    <t>Try to write a report on the ACMAD MESA 3 PSC meeting and end of project ( important)</t>
  </si>
  <si>
    <r>
      <rPr>
        <sz val="11"/>
        <color rgb="FFFF0000"/>
        <rFont val="Calibri"/>
        <family val="2"/>
        <scheme val="minor"/>
      </rPr>
      <t>remind to report on presac 10,</t>
    </r>
    <r>
      <rPr>
        <sz val="11"/>
        <color theme="1"/>
        <rFont val="Calibri"/>
        <family val="2"/>
        <scheme val="minor"/>
      </rPr>
      <t xml:space="preserve">  discuss with hubert on upcoming DRR platform meeting in Central Africa, Ministerial meeting and Director of Met Service meetingOctober 09 to 12 , 2017,  review reports of AWGDRR 10 th session and EU funde DRR programme on resilience PSC-3</t>
    </r>
  </si>
  <si>
    <t>supoervision meeting with bob awgang  NRC deployee, he was introduced to chapter 9 of forecaster handbook to build a training manual on seasonal forecasting for all Africa, he will illustrate with ACMAD's technical notes with products on Eastern, Southern, Northern Africa and Indian ocean countries</t>
  </si>
  <si>
    <t>discuss with ADG and Zeinabou on Usaid project amendements underway with WMO</t>
  </si>
  <si>
    <t>Ask Lambert for financial reports ( income and expenditure report) on ACMAD MESA PSC, PRESAC 10) , ask lambert for timeline on ACMAd MESA financial statements and transfer of ownership, lambert to provide budget execution statement for USAID project</t>
  </si>
  <si>
    <t>Oct 03 2017</t>
  </si>
  <si>
    <t xml:space="preserve">skype with climsoft coordinator actions,  share ppt  on data rescue  at acmad and Nairobi,  share the bugs identified in 4.0 , share Instat R,  acmad test R , share climsosft github portal , IR INSTAT and Climsoft </t>
  </si>
  <si>
    <t xml:space="preserve">add data base administor, data controler, key entry expert, make forms templates for monthly summaries of english speaking countries, </t>
  </si>
  <si>
    <t>skype with marcelin see action points on climsoft directory</t>
  </si>
  <si>
    <t xml:space="preserve">meet with Justin and solly on data managemnt with climsoft, ppt for introduction to climsoft data rescue functions,  fiche pluviométrique, formulaire de radiosondage et pilot à faire dans climsoft, </t>
  </si>
  <si>
    <t>journal for July August Sept 2017</t>
  </si>
  <si>
    <t xml:space="preserve">Can you also send me the three names with their roles at COP and period of participation?
On Tuesday, October 3, 2017, Jolly Wasambo &lt;jwasambo@gmail.com&gt; wrote:
    Dear Dr. Andre
    The plan was accepted at departmental level. Now, we are processing the Chairperson's approval. I will update you.
    Best regards
    Jolly
    On Tuesday, October 3, 2017, andre kamgaf &lt;akamgaf@yahoo.com&gt; wrote:
        Dear Jolly,
        How are you today/ Pretty good, i guess.
        This message about preparations for COP 23.
        To facilitate preparations on our side, we would be grateful for everything you can do to send us a confirmation for AUC support to attend COP 23.
        We usually submit request for visa 3 weeks to about a month before the travel date. 
        Regards  </t>
  </si>
  <si>
    <t>Oct 04 2017</t>
  </si>
  <si>
    <t>Informal meeting planned by SBSTA chair on stragtegy with earth observation community on  Nov 10th from 08 to 10 AM during COP 23</t>
  </si>
  <si>
    <t>Register bachir and andre in climsoft development team in github ( akamgaf  pwsd: andre70)</t>
  </si>
  <si>
    <t>Mise à jour du site RCC , rapport fait par Hubert</t>
  </si>
  <si>
    <t>report on PRESAC 10 continue</t>
  </si>
  <si>
    <t>exchanges on the reconstitution of MESA recruitments</t>
  </si>
  <si>
    <t>report Preasc 10 done but list of participants missing, start report for CSC3, sign last timesheets for opere and muthama,</t>
  </si>
  <si>
    <t>Oct  09 2017</t>
  </si>
  <si>
    <t>travel to Geneva for the GFCS-ACP planning meeting</t>
  </si>
  <si>
    <t xml:space="preserve">prepare for interview with IRIS ( Institut français des Relations Internationales et Stratégiques) on Oct 09 2017 with  Bastien Alex researcher </t>
  </si>
  <si>
    <t>Bastien questions are on ' J’aurais ainsi, dans le cadre de mes recherches, souhaité m’entretenir avec vous autour des questions de veille climatique, d’impacts sur l’agriculture, de Disaster Risk Reduction  et des systèmes d’alerte précoce, notamment en lien avec la mission d’ACMAD dans le cadre du programme MESA.</t>
  </si>
  <si>
    <t>Oct 10 2017</t>
  </si>
  <si>
    <t xml:space="preserve">introduction of Power  outcome is the final fiche for the project for ACP regions, looking forward for discussions in the formulation of the project, Mary power handed over to the AUC which is the chair,  the chair indicated AUC frameworks on climate change, DRR, looking for tangible outcomes that can be implementated?,  </t>
  </si>
  <si>
    <t xml:space="preserve">Introduction of participants, emilio, seydou traoré, Sam bali souleymane, Johnson boanu ecowas, Marco from JRC, SPRER, Gina Bone IOC, Felipe Lucio, Max Dilley director of CLPA, Maty power director regional activities, Hassane Niamve head of div water, environ, DG Devco, Vincent , Zakaru atheru, Andre Kamga, Tazo representeing ECCAS, Faka from SADC Secretariat, Jay wilson </t>
  </si>
  <si>
    <t xml:space="preserve">Review of last action items:  on formulation study, consultnat shared their travel plans, GFCS ACP presented at MESA forum, participation of carribean and Pacific ensured, next task team by end 2017 done now, prioritize sectors by RECs and RICs done, formulation completed, activities set and preliminary budget done, </t>
  </si>
  <si>
    <t>Outcome of the formulation study by DEVCO (  it is the Action document to be approved as a decision by the end of year, it was approved by quality support group, the doc will be explained not given),  Intra ACP Climate Services and Related Applications Bogdan Stefanescu, Climate Change and renewable Energy EC, DG DEVCO</t>
  </si>
  <si>
    <t xml:space="preserve">The action document can no longer be modified, we can discuss implementation details, </t>
  </si>
  <si>
    <t>WCC in 2009 ask to faciliatte access to services, quality climate services,  EC defined its strategy for GFCS  to improve quality of RCCs and NMHSs in 4 sectors, ACP RCCs are designated and certified and quality and quantity of services are done</t>
  </si>
  <si>
    <t>this meeting is the last touch on the programme, it is time to make adjustements necessary</t>
  </si>
  <si>
    <t>Risks  limited collaboration public private and multidisciplinary science,   low participation of end users, like the farmers who should be aware,  Medium risks ( Limited funding for RCC operations for sustainability this should be mitigated,    Delays inoperationalization and mainstraiming of services,  risks of alternative sources of services, delays and low quality of services, low capacity to mainstraim gender</t>
  </si>
  <si>
    <t>Intervention logic:  Lack of reliable climate info, approriate tools including for communication , high vulnerability</t>
  </si>
  <si>
    <t xml:space="preserve">7% to the implementing or coordinating RECs, </t>
  </si>
  <si>
    <t xml:space="preserve">Budget of GFCS ACP 85 million euros, indirect management with AUC and AUC contract ACMAD,  budget for ACMAD, ECCAS, AUC, CACP is 22 million, </t>
  </si>
  <si>
    <t xml:space="preserve">to address the issue of collaboration we need a regional roadmap or regional frameworks for climate services, as well as national framework for climate services, </t>
  </si>
  <si>
    <t xml:space="preserve">Output 1 to be focussed on establishing Regional and national frameworks for climate services, </t>
  </si>
  <si>
    <t xml:space="preserve">Remarks by Petteri talaas at 11 AM, thanked participants, thanked EUD and EUMETSAT for support, WCC 3 in 2009, because about half of members don t have good climate services,  a growing amount of disasters in particular in ACP countries, we need early warning systems, the GDP of ACP countries may drop up to 30%  in Africa 20% drop in GDP after droughts,  multiple users are being served, we strengthen Regional Centres to support NMHSs,  floods are enhancing refugy problems, Gutieres is reforming UN programmes to focus on countries end users, </t>
  </si>
  <si>
    <t xml:space="preserve">Defining and understanding the roles of partners, </t>
  </si>
  <si>
    <t xml:space="preserve">Divison of labor between RCCs and RECs,  </t>
  </si>
  <si>
    <r>
      <t>EU strategy for the 11 EDF document , use economic priorities of countries in determining priorities l</t>
    </r>
    <r>
      <rPr>
        <b/>
        <sz val="11"/>
        <color rgb="FFFF0000"/>
        <rFont val="Calibri"/>
        <family val="2"/>
        <scheme val="minor"/>
      </rPr>
      <t>ike Nationally determined contributions to UNFCCC and common problems of countries in a region</t>
    </r>
  </si>
  <si>
    <t>functions of UIP ( dialogue, feedback, literacy, valuation of service)</t>
  </si>
  <si>
    <t xml:space="preserve">include service contracts to Tas STE or LTE,  need for grants to know what is to be done at their level, look at activities for your region , capacity and expertise availability in your institution or from a collaborating partner,  Do you have areas where external expertise is needed,  it is possible to plan for this expertise globally, </t>
  </si>
  <si>
    <t xml:space="preserve">ACP role chair steering committee, promote intra ACP actions, cross monitoring of the programme, organize dedicated  intra ACP climate fora, the technical assistant can help , TA to develop tools for cross fertilization under ACP, socio-economic aspects in climate services, contract for ACP TAs before march 2018, </t>
  </si>
  <si>
    <t xml:space="preserve">some of the RECs role  on coordination of RCCs and member states, role of RECs in output 1 and support to other outputs trough networking, </t>
  </si>
  <si>
    <t xml:space="preserve">Co_financing, wmo initiatives in regions (IOC, SADC…), IOC is climate services for marine, IOC need TA for coordination, support training of institutions, secondments, Meteo France and ACMAD as service providers in IOC grant, twining activities with the caribean RCC, </t>
  </si>
  <si>
    <t xml:space="preserve">ACMAD to replicate and support in the establishment of NFCS,  there is a guideline for establishing a NFCS, </t>
  </si>
  <si>
    <t xml:space="preserve">Grant can plan for basilene reference assessment on climate services </t>
  </si>
  <si>
    <t xml:space="preserve">Monitoring and evaluation officer for 25%  of time, a communication officer , IT officer part time, </t>
  </si>
  <si>
    <r>
      <rPr>
        <b/>
        <sz val="14"/>
        <color theme="1"/>
        <rFont val="Calibri"/>
        <family val="2"/>
        <scheme val="minor"/>
      </rPr>
      <t>Status of approval and next steps</t>
    </r>
    <r>
      <rPr>
        <sz val="11"/>
        <color theme="1"/>
        <rFont val="Calibri"/>
        <family val="2"/>
        <scheme val="minor"/>
      </rPr>
      <t xml:space="preserve">  :  action document approved by GSG of DVEVCO, nest steps consultation launch in october 13,  Approval of EDF committee on Dec 05, Decision of the commission by Dec 31 meaning money committee, financing agreement signature by Dec 31, 2018,  Signature of contracts in indirect management by Dec 2018,  Signature of contrats under direct management can be signed 3 years after the date of financing agreement signature, there is a derogation to start procedures before the FA, </t>
    </r>
  </si>
  <si>
    <t>Oct 11 2017</t>
  </si>
  <si>
    <t xml:space="preserve">The first installment is about 90% of the amoung for first year, </t>
  </si>
  <si>
    <r>
      <t xml:space="preserve">a programme not a collection of project,  </t>
    </r>
    <r>
      <rPr>
        <b/>
        <sz val="11"/>
        <color rgb="FFFF0000"/>
        <rFont val="Calibri"/>
        <family val="2"/>
        <scheme val="minor"/>
      </rPr>
      <t xml:space="preserve">EUMETSAT will support coordination of grant implementation ,  </t>
    </r>
  </si>
  <si>
    <t xml:space="preserve">ACP secretariat to coordinate grant preparation through an emailing list managed by ACP secretariat,  ACP secretariat should plar the role of Regional Authorising Officer, </t>
  </si>
  <si>
    <t xml:space="preserve">Africa adaptation initiative and coordination of GFCS ACP with other programmes like PPCR,  GCF, GEF, Adaptation Fund, PPCR …., uce strategy, initiative of AUC  and ACP </t>
  </si>
  <si>
    <t>Use PRAG issue of January 15 2016, the project is expected to support regional services and some pilot countries</t>
  </si>
  <si>
    <t>priority areas ( DRR, agriculture, health and water and consult AUC to select ) ,  need support to fill templates in the grant annexes,  draft activities and costing</t>
  </si>
  <si>
    <t xml:space="preserve">Use National Determined Contributions have priority areas for adapatation NDCs they are part of international agreements, GFCS ACP to support countries to implement NDCs,  what activities at continental level and regional level, use COP 23 to have a forum with all RECs, </t>
  </si>
  <si>
    <r>
      <t xml:space="preserve">About 12 000 euros for establishing a NFCS (  organize national consultation, draft and review action plan, draft validate and approve the legal document establishing the framework with a law, a decree or administrative order, </t>
    </r>
    <r>
      <rPr>
        <sz val="11"/>
        <color rgb="FFFF0000"/>
        <rFont val="Calibri"/>
        <family val="2"/>
        <scheme val="minor"/>
      </rPr>
      <t xml:space="preserve"> need for a guideline to prepare a proposal and a support expert to follow up</t>
    </r>
    <r>
      <rPr>
        <sz val="11"/>
        <color theme="1"/>
        <rFont val="Calibri"/>
        <family val="2"/>
        <scheme val="minor"/>
      </rPr>
      <t xml:space="preserve">,  </t>
    </r>
  </si>
  <si>
    <t>Oct 12 2017</t>
  </si>
  <si>
    <t>outcomes of the two days GFCS ACP discussions:  driven by regional  and sub regional priorities and going back into integrated reporting, need a right design to rool out everything in a coherent and cohesive manner, the GFCS Task Team will cease in December with action document approuved</t>
  </si>
  <si>
    <r>
      <t xml:space="preserve">Drafting team summarized the discussions as follows:  - Governance ( DG DEVCO presented with PSC and advisory group, PCSs at regional levels funded by AUC and other regions also PSC </t>
    </r>
    <r>
      <rPr>
        <b/>
        <sz val="11"/>
        <color theme="1"/>
        <rFont val="Calibri"/>
        <family val="2"/>
        <scheme val="minor"/>
      </rPr>
      <t>at political and technical levels as needed in sub-regions funded in grant or use existing such committes</t>
    </r>
    <r>
      <rPr>
        <sz val="11"/>
        <color theme="1"/>
        <rFont val="Calibri"/>
        <family val="2"/>
        <scheme val="minor"/>
      </rPr>
      <t xml:space="preserve">, </t>
    </r>
  </si>
  <si>
    <r>
      <rPr>
        <b/>
        <sz val="11"/>
        <color theme="1"/>
        <rFont val="Calibri"/>
        <family val="2"/>
        <scheme val="minor"/>
      </rPr>
      <t>_role of ACP secretariat</t>
    </r>
    <r>
      <rPr>
        <sz val="11"/>
        <color theme="1"/>
        <rFont val="Calibri"/>
        <family val="2"/>
        <scheme val="minor"/>
      </rPr>
      <t xml:space="preserve"> include overall coordination, organize reporting (bottom up) of the programme activities (M&amp;E)ensure ACP dimension, visibility and links with global agendas, project management, capacity building, socio_economic analysis, provide support for grant preparation, organize review of grant proposals and ensure coherence and ACP dimension of the programme through review process, ACP recruit technical assisstance on socio-economic analysis and capacity building in regions , act as secretariat  of the programme , meet with GFCS Task Team secretariat </t>
    </r>
  </si>
  <si>
    <r>
      <rPr>
        <b/>
        <sz val="11"/>
        <color theme="1"/>
        <rFont val="Calibri"/>
        <family val="2"/>
        <scheme val="minor"/>
      </rPr>
      <t xml:space="preserve">Regional thematic priorities </t>
    </r>
    <r>
      <rPr>
        <sz val="11"/>
        <color theme="1"/>
        <rFont val="Calibri"/>
        <family val="2"/>
        <scheme val="minor"/>
      </rPr>
      <t xml:space="preserve"> ( RECs and RCC define priorities and capacities to provide climate services</t>
    </r>
  </si>
  <si>
    <t>JRC consider RCC needs with the evolution towards a climate services e-station, technical specification of e-station by JRC and RCC</t>
  </si>
  <si>
    <r>
      <rPr>
        <b/>
        <sz val="11"/>
        <color theme="1"/>
        <rFont val="Calibri"/>
        <family val="2"/>
        <scheme val="minor"/>
      </rPr>
      <t>Support to national level</t>
    </r>
    <r>
      <rPr>
        <sz val="11"/>
        <color theme="1"/>
        <rFont val="Calibri"/>
        <family val="2"/>
        <scheme val="minor"/>
      </rPr>
      <t xml:space="preserve"> ( focus is regional capacityu, services, users), regional grant can support infrastructure e-station, PUMA upgrade to MTG, training, guidance, for countries, focus on one country per region to demonstrate proof of concept to be replicated by other donors, select the country based on technical capability and county own contribution </t>
    </r>
    <r>
      <rPr>
        <b/>
        <sz val="11"/>
        <color rgb="FFFF0000"/>
        <rFont val="Calibri"/>
        <family val="2"/>
        <scheme val="minor"/>
      </rPr>
      <t xml:space="preserve"> a climate service provider station was added from ACMAD comments  JRC had 5,5 million to develop the climate service station, ACMAD activities to include the specific collaboration with JRC in its grant, carribean can share software, provide traning, transfer of technology and guidance from CMIH, a visit to CMIH eventually in the ACMAD grant to support interregional cooperation</t>
    </r>
  </si>
  <si>
    <r>
      <rPr>
        <b/>
        <sz val="14"/>
        <color theme="1"/>
        <rFont val="Calibri"/>
        <family val="2"/>
        <scheme val="minor"/>
      </rPr>
      <t xml:space="preserve">Technical assistance </t>
    </r>
    <r>
      <rPr>
        <b/>
        <sz val="11"/>
        <color theme="1"/>
        <rFont val="Calibri"/>
        <family val="2"/>
        <scheme val="minor"/>
      </rPr>
      <t xml:space="preserve"> at global, regional and sub regional  for management, finance, M&amp;E , development of services … to be funded under the grant</t>
    </r>
  </si>
  <si>
    <r>
      <rPr>
        <b/>
        <sz val="11"/>
        <color theme="1"/>
        <rFont val="Calibri"/>
        <family val="2"/>
        <scheme val="minor"/>
      </rPr>
      <t>Corrdination at regional level</t>
    </r>
    <r>
      <rPr>
        <sz val="11"/>
        <color theme="1"/>
        <rFont val="Calibri"/>
        <family val="2"/>
        <scheme val="minor"/>
      </rPr>
      <t xml:space="preserve"> , AUC proposed to meet with all its regions to ensure that continental activities are well coordinated in Africa ( ensure AUC and RECs activities coordinated, AuC implement common continental lecel activities ( infrastructure, training, TA support...), in addition to policy guidance activities  through steering committee...)</t>
    </r>
  </si>
  <si>
    <t xml:space="preserve">SPREP is pillar assessed by EC , the meeting requested that indirect management can be considered, CMIH to expand its linkage to CARIFORUM </t>
  </si>
  <si>
    <t>The meeting noted that SPC/SPREP, SACD and AUC will benefit from indirect management and dircet management for others</t>
  </si>
  <si>
    <t>oct  16 to 18 2017</t>
  </si>
  <si>
    <t xml:space="preserve">Atend Sawidra steering committee,  exchange with ecowas for participation to ecowas space strategy formulation and roadmap, appointment at French consulate on 17 for visa,  exchanges with AUC for registration of Kai and registration done by ACMAD secretariat, </t>
  </si>
  <si>
    <t>review expenditure statement, timesheets for usaid project</t>
  </si>
  <si>
    <t xml:space="preserve">Read ecmwf newsletter number 152 summer 2017 </t>
  </si>
  <si>
    <t>oct 19 2017</t>
  </si>
  <si>
    <t>pick up visa from COP 23 at the french consulate, attend seminar on long term climate and environment monitoring in Niger (organized by IRD and AGRHYMET) , finalize preac 10 report and submission for website and justification of presac 10 expenses</t>
  </si>
  <si>
    <t>revise usaid annexx 1 and 2 , need for a Maliaria vigilance for august, meningitis vigilance in January 208 for usaid project, data base expert cots  in B2 in annex1 and in A2.2 in annex 2</t>
  </si>
  <si>
    <t xml:space="preserve">20 et 21 October 2017 </t>
  </si>
  <si>
    <t xml:space="preserve">Seminar on long term climate and environment monitoring </t>
  </si>
  <si>
    <t>Oct 19 and 20 2017</t>
  </si>
  <si>
    <r>
      <rPr>
        <b/>
        <sz val="11"/>
        <color theme="1"/>
        <rFont val="Calibri"/>
        <family val="2"/>
        <scheme val="minor"/>
      </rPr>
      <t>improve</t>
    </r>
    <r>
      <rPr>
        <sz val="11"/>
        <color theme="1"/>
        <rFont val="Calibri"/>
        <family val="2"/>
        <scheme val="minor"/>
      </rPr>
      <t xml:space="preserve"> visibility of of obseeving systems  and </t>
    </r>
    <r>
      <rPr>
        <b/>
        <sz val="11"/>
        <color theme="1"/>
        <rFont val="Calibri"/>
        <family val="2"/>
        <scheme val="minor"/>
      </rPr>
      <t>identify</t>
    </r>
    <r>
      <rPr>
        <sz val="11"/>
        <color theme="1"/>
        <rFont val="Calibri"/>
        <family val="2"/>
        <scheme val="minor"/>
      </rPr>
      <t xml:space="preserve"> collaborative actions between research, development, oparations , decision and policy </t>
    </r>
  </si>
  <si>
    <t>SAWIDRA technical and steering meeting</t>
  </si>
  <si>
    <t>approve the work plan and budget for sawidra year 1</t>
  </si>
  <si>
    <t>prepare  final concept for COP 23 maps and graphs with Bob and Hibert , prepare final report for mesa project , initiate letter for verification of mesa accounts</t>
  </si>
  <si>
    <r>
      <t xml:space="preserve">journal, ledger, statement of expenditure by activity components, bank reconciliation , cash flow reconciliation, , contract termination by Sep 12 2017,  </t>
    </r>
    <r>
      <rPr>
        <b/>
        <sz val="11"/>
        <color theme="1"/>
        <rFont val="Calibri"/>
        <family val="2"/>
        <scheme val="minor"/>
      </rPr>
      <t>attend a seminar organized by IRD office in Niger on long term climate and environment monitoring in the sahel</t>
    </r>
  </si>
  <si>
    <t>next week  finalize presac 10 and CSC3 reports and sent to lambert and hubert for technicl justificationof expenses and  website, lambert prepare to call verificator of accounts</t>
  </si>
  <si>
    <t>Oct 19 and 20 2017 // Niamey Niger</t>
  </si>
  <si>
    <t>Oct 18 and 20 2017 // Paris _ France</t>
  </si>
  <si>
    <t>improve dialogue and integration of indiguenous or local knowledge and science based information for climate resilience</t>
  </si>
  <si>
    <t>UNESCO conference on improving  climate resilience : mobilizing indigeneous and local knowledge</t>
  </si>
  <si>
    <t xml:space="preserve">Hubert to mak a report on the participation to the UNESCO conference on  indigueneous and local knowledge to science knowledge, it was recommended toasses the use of local knowledge by  climate science   institutions,  selected indiguenous people were invited to share indicators for drought,   </t>
  </si>
  <si>
    <t>Send an email of support to NRC for Bob urgent</t>
  </si>
  <si>
    <t>Revise the cOP 23 concept note</t>
  </si>
  <si>
    <t>recording, Filing and Accounts</t>
  </si>
  <si>
    <t xml:space="preserve"> financial reporting</t>
  </si>
  <si>
    <t>Contracts and staff management</t>
  </si>
  <si>
    <t>administratiion, planning and reporting</t>
  </si>
  <si>
    <t>26 Octy</t>
  </si>
  <si>
    <t>actual data of achievement</t>
  </si>
  <si>
    <t>Comments</t>
  </si>
  <si>
    <t>GFCS ACP Task Team meeting</t>
  </si>
  <si>
    <t>Dec 18 to 20 2017 // Addi Abeba</t>
  </si>
  <si>
    <r>
      <t xml:space="preserve">Share responsabilities/activities </t>
    </r>
    <r>
      <rPr>
        <b/>
        <sz val="11"/>
        <color theme="1"/>
        <rFont val="Calibri"/>
        <family val="2"/>
        <scheme val="minor"/>
      </rPr>
      <t>between</t>
    </r>
    <r>
      <rPr>
        <sz val="11"/>
        <color theme="1"/>
        <rFont val="Calibri"/>
        <family val="2"/>
        <scheme val="minor"/>
      </rPr>
      <t xml:space="preserve"> continental and regional in GFCS ACP programme</t>
    </r>
  </si>
  <si>
    <t xml:space="preserve">Non commercila NMHS license for ecmwf forecasting products is 42 000 euros per year, </t>
  </si>
  <si>
    <t>revise the draft concept and submit to colleagues</t>
  </si>
  <si>
    <t>tomorrow oct 26 start weekly report usaid and sing colleagues reports</t>
  </si>
  <si>
    <t>start mesa reporting final</t>
  </si>
  <si>
    <t xml:space="preserve">COP 23 </t>
  </si>
  <si>
    <t>Nov 06 to 17 2017</t>
  </si>
  <si>
    <t xml:space="preserve">I had the opportunity about a week ago to meet with Felipe and Veronica in Geneva. I was there for a GFCS ACP meeting.
We discussed the work underway between ACMAD and NOAA/NCEP to automate generation of climate products relevant for climate services in Africa.
Following a workshop organized in July in Niamey, the computer codes are being developed by US/NOAA and tested by ACMAD with the support of the NRC deployee who is now very much familiar with methods, tools and products of the Regional Climate Centre for Africa based at ACMAD.
We will be very grateful to you for everything you can do to support an extension for a few months up to May 2018 if possible  of Dr. Bob's contract.
Computer codes testing started this week and interaction with NOAA is is expected up to February 2018 to stabilize the data processing chain. From March 2018 to April-May 2018, Dr. Bob will be drafting a user manual for climate services providers and helping on the job trainees on climate product generation. 
We also had the opportunity to meet a NORAD consultant here at ACMAD some weeks ago and expressed the need to have Bob with us for some additional months in 2018 to help complete our automatic product generation system. </t>
  </si>
  <si>
    <t xml:space="preserve">message sent to asstrid NRC to support extension for Bod, the message is below  </t>
  </si>
  <si>
    <t>reaffirm commitments to UNFCCC , launch concrete actions to combat climate change, find ways to reduce greenhouse gas emissions and protect their societies against climate change and ensure a sustainable future</t>
  </si>
  <si>
    <t xml:space="preserve">Countries will discuss the implementation guidelines for the Paris Climate Change Agreement that need to be finalised in 2018, and show determination to capture progress at COP23 as a major outcome. </t>
  </si>
  <si>
    <r>
      <t xml:space="preserve">UN Climate Change News, Nadi, Fiji, Oct 18 – A ministerial meeting in Fiji closed today with </t>
    </r>
    <r>
      <rPr>
        <b/>
        <sz val="11"/>
        <color theme="1"/>
        <rFont val="Calibri"/>
        <family val="2"/>
        <scheme val="minor"/>
      </rPr>
      <t>greater clarity on the deliverables for COP23</t>
    </r>
    <r>
      <rPr>
        <sz val="11"/>
        <color theme="1"/>
        <rFont val="Calibri"/>
        <family val="2"/>
        <scheme val="minor"/>
      </rPr>
      <t xml:space="preserve"> for the next UN climate change conference in November in Bonn.
“This gathering in Fiji has put the world in the best position to go to Bonn next month”, said COP23 President and Prime Minister of Fiji Frank Bainimarama.
At COP23, tens of thousands of people from governments, cities, states, companies and civil society organizations will gather to </t>
    </r>
    <r>
      <rPr>
        <b/>
        <sz val="11"/>
        <color theme="1"/>
        <rFont val="Calibri"/>
        <family val="2"/>
        <scheme val="minor"/>
      </rPr>
      <t>find ways to reduce greenhouse gas emissions and protect their societies against climate change and ensure a sustainable future</t>
    </r>
    <r>
      <rPr>
        <sz val="11"/>
        <color theme="1"/>
        <rFont val="Calibri"/>
        <family val="2"/>
        <scheme val="minor"/>
      </rPr>
      <t xml:space="preserve">.
Countries discussed the </t>
    </r>
    <r>
      <rPr>
        <b/>
        <sz val="11"/>
        <color theme="1"/>
        <rFont val="Calibri"/>
        <family val="2"/>
        <scheme val="minor"/>
      </rPr>
      <t>implementation guidelines for the Paris Climate Change Agreement</t>
    </r>
    <r>
      <rPr>
        <sz val="11"/>
        <color theme="1"/>
        <rFont val="Calibri"/>
        <family val="2"/>
        <scheme val="minor"/>
      </rPr>
      <t xml:space="preserve"> that need to</t>
    </r>
    <r>
      <rPr>
        <b/>
        <sz val="11"/>
        <color theme="1"/>
        <rFont val="Calibri"/>
        <family val="2"/>
        <scheme val="minor"/>
      </rPr>
      <t xml:space="preserve"> be finalised in 2018</t>
    </r>
    <r>
      <rPr>
        <sz val="11"/>
        <color theme="1"/>
        <rFont val="Calibri"/>
        <family val="2"/>
        <scheme val="minor"/>
      </rPr>
      <t>, and s</t>
    </r>
    <r>
      <rPr>
        <b/>
        <sz val="11"/>
        <color theme="1"/>
        <rFont val="Calibri"/>
        <family val="2"/>
        <scheme val="minor"/>
      </rPr>
      <t xml:space="preserve">howed determination to capture progress at COP23 as a major outcome.
</t>
    </r>
    <r>
      <rPr>
        <sz val="11"/>
        <color theme="1"/>
        <rFont val="Calibri"/>
        <family val="2"/>
        <scheme val="minor"/>
      </rPr>
      <t>Part of this work is to</t>
    </r>
    <r>
      <rPr>
        <b/>
        <sz val="11"/>
        <color theme="1"/>
        <rFont val="Calibri"/>
        <family val="2"/>
        <scheme val="minor"/>
      </rPr>
      <t xml:space="preserve"> complete a robust framework for reporting of climate action and finance.
</t>
    </r>
    <r>
      <rPr>
        <sz val="11"/>
        <color theme="1"/>
        <rFont val="Calibri"/>
        <family val="2"/>
        <scheme val="minor"/>
      </rPr>
      <t xml:space="preserve">In terms of climate finance, countries stressed the need to </t>
    </r>
    <r>
      <rPr>
        <b/>
        <sz val="11"/>
        <color theme="1"/>
        <rFont val="Calibri"/>
        <family val="2"/>
        <scheme val="minor"/>
      </rPr>
      <t>highlight progress at COP23 to reach the USD 100 billion that developed countries have agreed to provide</t>
    </r>
    <r>
      <rPr>
        <sz val="11"/>
        <color theme="1"/>
        <rFont val="Calibri"/>
        <family val="2"/>
        <scheme val="minor"/>
      </rPr>
      <t xml:space="preserve"> to developing countries on an annual basis by 2020.
They further stressed that </t>
    </r>
    <r>
      <rPr>
        <b/>
        <sz val="11"/>
        <color theme="1"/>
        <rFont val="Calibri"/>
        <family val="2"/>
        <scheme val="minor"/>
      </rPr>
      <t>Nationally Determined Contributions and National Adaptation Plans should underpin investment plans</t>
    </r>
    <r>
      <rPr>
        <sz val="11"/>
        <color theme="1"/>
        <rFont val="Calibri"/>
        <family val="2"/>
        <scheme val="minor"/>
      </rPr>
      <t xml:space="preserve"> that attract sufficient finance, including from the private sector.
, countries stressed that it will be all the more important to develop a credible pathway by the UN Climate Change Conference COP24 in Poland on </t>
    </r>
    <r>
      <rPr>
        <b/>
        <sz val="11"/>
        <color theme="1"/>
        <rFont val="Calibri"/>
        <family val="2"/>
        <scheme val="minor"/>
      </rPr>
      <t>how the Kyoto Protocol’s Adaptation Fund can help reach the goals of the Paris Agreement.</t>
    </r>
    <r>
      <rPr>
        <sz val="11"/>
        <color theme="1"/>
        <rFont val="Calibri"/>
        <family val="2"/>
        <scheme val="minor"/>
      </rPr>
      <t xml:space="preserve">
The fund has a proven track-record and has committed USD 438 million in 67 countries since 2010 to climate adaptation and resilience activities.
Enabling direct access, the Adaptation Fund is an important tool for vulnerable populations. 
Additionally, countries stressed the importance of a strong gender dimension in building resilience – so ensuring the empowerment of women in decision making when it comes to climate-related projects and legislation. A special gender action plan will be negotiated at COP23.
</t>
    </r>
    <r>
      <rPr>
        <b/>
        <sz val="11"/>
        <color theme="1"/>
        <rFont val="Calibri"/>
        <family val="2"/>
        <scheme val="minor"/>
      </rPr>
      <t>Cutting greenhouse gas emissions will lead to fewer losses and damages later on</t>
    </r>
    <r>
      <rPr>
        <sz val="11"/>
        <color theme="1"/>
        <rFont val="Calibri"/>
        <family val="2"/>
        <scheme val="minor"/>
      </rPr>
      <t xml:space="preserve">. In this context, countries stressed the </t>
    </r>
    <r>
      <rPr>
        <b/>
        <sz val="11"/>
        <color theme="1"/>
        <rFont val="Calibri"/>
        <family val="2"/>
        <scheme val="minor"/>
      </rPr>
      <t>need for the full support at COP23 of a mechanism that is being developed to deal with loss and damage.</t>
    </r>
    <r>
      <rPr>
        <sz val="11"/>
        <color theme="1"/>
        <rFont val="Calibri"/>
        <family val="2"/>
        <scheme val="minor"/>
      </rPr>
      <t xml:space="preserve">
Further to the </t>
    </r>
    <r>
      <rPr>
        <b/>
        <sz val="11"/>
        <color rgb="FFC00000"/>
        <rFont val="Calibri"/>
        <family val="2"/>
        <scheme val="minor"/>
      </rPr>
      <t>implementation guidelines</t>
    </r>
    <r>
      <rPr>
        <sz val="11"/>
        <color theme="1"/>
        <rFont val="Calibri"/>
        <family val="2"/>
        <scheme val="minor"/>
      </rPr>
      <t xml:space="preserve">, another major deliverable for COP23 will be to provide the </t>
    </r>
    <r>
      <rPr>
        <b/>
        <sz val="11"/>
        <color rgb="FFC00000"/>
        <rFont val="Calibri"/>
        <family val="2"/>
        <scheme val="minor"/>
      </rPr>
      <t>design for a global dialogue on where the world stands, where it wants to be and how it will jointly get there to achieve the Paris Agreement’s goals</t>
    </r>
    <r>
      <rPr>
        <sz val="11"/>
        <color rgb="FFC00000"/>
        <rFont val="Calibri"/>
        <family val="2"/>
        <scheme val="minor"/>
      </rPr>
      <t xml:space="preserve">. </t>
    </r>
  </si>
  <si>
    <t xml:space="preserve">COP 23 will deliver on Paris agreement implementation guidelines,  where we are, where we want to go and how to get there as far as paris agreement is concerned. </t>
  </si>
  <si>
    <t xml:space="preserve">GFCS africa team meeting </t>
  </si>
  <si>
    <t>coordinate continental and regional responsabbilities and roles in GFCS ACP</t>
  </si>
  <si>
    <t>Aim of COP 23:  will meet to advance the aims and ambitions of the Paris Agreement and achieve progress on its implementation guidelines</t>
  </si>
  <si>
    <r>
      <t>prepare briefing with discussions on analog years after discussions with hubert these years as of october 25 2017 are</t>
    </r>
    <r>
      <rPr>
        <b/>
        <sz val="11"/>
        <color rgb="FFFF0000"/>
        <rFont val="Calibri"/>
        <family val="2"/>
        <scheme val="minor"/>
      </rPr>
      <t xml:space="preserve"> 2005/6, 2008/9, 2011/12, 1995/96</t>
    </r>
  </si>
  <si>
    <t>assess performance of bob and sent to NRC for extension, a form to be filled was submitted by Astrid it is at bob* directory</t>
  </si>
  <si>
    <t>dates for ECMWF, ACMAD, EUMETSAT, JRC meeting on GFCS ACP</t>
  </si>
  <si>
    <t>October 27 2017</t>
  </si>
  <si>
    <t>continue final report of MESA and prepare COP 23 with skype involving Federico ( COP 23, finalize the joint work plan)</t>
  </si>
  <si>
    <r>
      <t xml:space="preserve">Andre shared the concept note, specific  ARC works with SADC , the contries present contingency plans based on SARCOFs, define risks per countries,  </t>
    </r>
    <r>
      <rPr>
        <b/>
        <sz val="11"/>
        <color theme="1"/>
        <rFont val="Calibri"/>
        <family val="2"/>
        <scheme val="minor"/>
      </rPr>
      <t xml:space="preserve">level of details in contingency plans , RECs DRR involved, </t>
    </r>
    <r>
      <rPr>
        <sz val="11"/>
        <color theme="1"/>
        <rFont val="Calibri"/>
        <family val="2"/>
        <scheme val="minor"/>
      </rPr>
      <t xml:space="preserve"> logistical aspects ( </t>
    </r>
    <r>
      <rPr>
        <b/>
        <sz val="11"/>
        <color rgb="FFFF0000"/>
        <rFont val="Calibri"/>
        <family val="2"/>
        <scheme val="minor"/>
      </rPr>
      <t>discuss with director of policy to adjust and confirm by Federico...,</t>
    </r>
    <r>
      <rPr>
        <sz val="11"/>
        <color theme="1"/>
        <rFont val="Calibri"/>
        <family val="2"/>
        <scheme val="minor"/>
      </rPr>
      <t xml:space="preserve"> federico will confirm how will be there, ARC have other side event during the second week,  panel Justus, ARC, ACPC...)</t>
    </r>
  </si>
  <si>
    <r>
      <t xml:space="preserve">A communication focal point for the event  because ARC is co hosting other events, contact list of invitations  serges put in contact with Federicco, will put their communication officer, federicco will discuss who will be there, how to we include that in the operational plans for next year  ( seasonal forecasts and DRR frameworks,  Cheikh Kane was involved he is in Red Cross Red Crescent,   </t>
    </r>
    <r>
      <rPr>
        <b/>
        <sz val="11"/>
        <color theme="1"/>
        <rFont val="Calibri"/>
        <family val="2"/>
        <scheme val="minor"/>
      </rPr>
      <t>update operating plans of invilved institution starting next yea</t>
    </r>
    <r>
      <rPr>
        <sz val="11"/>
        <color theme="1"/>
        <rFont val="Calibri"/>
        <family val="2"/>
        <scheme val="minor"/>
      </rPr>
      <t xml:space="preserve">r, </t>
    </r>
    <r>
      <rPr>
        <b/>
        <sz val="11"/>
        <color theme="1"/>
        <rFont val="Calibri"/>
        <family val="2"/>
        <scheme val="minor"/>
      </rPr>
      <t>revise the Tors of frameworks</t>
    </r>
    <r>
      <rPr>
        <sz val="11"/>
        <color theme="1"/>
        <rFont val="Calibri"/>
        <family val="2"/>
        <scheme val="minor"/>
      </rPr>
      <t xml:space="preserve">, </t>
    </r>
  </si>
  <si>
    <t>Present result at COP 24</t>
  </si>
  <si>
    <r>
      <t xml:space="preserve">Federico to prepare for MoU to be signed at COP 23, ARC will consider allocating budget for it , federicco to discuss with senior management, share with ACMAD and finalize before cop , </t>
    </r>
    <r>
      <rPr>
        <b/>
        <sz val="11"/>
        <color theme="1"/>
        <rFont val="Calibri"/>
        <family val="2"/>
        <scheme val="minor"/>
      </rPr>
      <t>ACMAD, ARC and AfDB to discuss together for next year operating plan Federicco , use wfp email to put federicco in touch with Serges</t>
    </r>
  </si>
  <si>
    <r>
      <t xml:space="preserve">Federico to resubmit the joint work plan , revise it highlifght the work acmad did with OCHA, element of the joint work plan : </t>
    </r>
    <r>
      <rPr>
        <b/>
        <sz val="11"/>
        <color theme="1"/>
        <rFont val="Calibri"/>
        <family val="2"/>
        <scheme val="minor"/>
      </rPr>
      <t xml:space="preserve">phase I </t>
    </r>
    <r>
      <rPr>
        <sz val="11"/>
        <color theme="1"/>
        <rFont val="Calibri"/>
        <family val="2"/>
        <scheme val="minor"/>
      </rPr>
      <t xml:space="preserve">on preparation of data in relevant format, preparation of seasonal forecasts including seasonal forecasts of past few years,  </t>
    </r>
    <r>
      <rPr>
        <b/>
        <sz val="11"/>
        <color theme="1"/>
        <rFont val="Calibri"/>
        <family val="2"/>
        <scheme val="minor"/>
      </rPr>
      <t>phase II: ( start by april 2018 with PRESASS)</t>
    </r>
    <r>
      <rPr>
        <sz val="11"/>
        <color theme="1"/>
        <rFont val="Calibri"/>
        <family val="2"/>
        <scheme val="minor"/>
      </rPr>
      <t xml:space="preserve"> validation of seasonal forecasts comparing forecasts aith rain estimate, compare forecasts with impacts , live validation using 2015/16 , 2016, 2014 seasons, we migth associated direction of forecast to impacts, </t>
    </r>
    <r>
      <rPr>
        <b/>
        <sz val="11"/>
        <color theme="1"/>
        <rFont val="Calibri"/>
        <family val="2"/>
        <scheme val="minor"/>
      </rPr>
      <t xml:space="preserve">phase III </t>
    </r>
    <r>
      <rPr>
        <sz val="11"/>
        <color theme="1"/>
        <rFont val="Calibri"/>
        <family val="2"/>
        <scheme val="minor"/>
      </rPr>
      <t>is</t>
    </r>
    <r>
      <rPr>
        <b/>
        <sz val="11"/>
        <color theme="1"/>
        <rFont val="Calibri"/>
        <family val="2"/>
        <scheme val="minor"/>
      </rPr>
      <t xml:space="preserve"> training for use of seasonal forecast in Africa Risk View ( ACMAD, ARC),  joint bubletins, articles at the end of validation in the second phase, joint open day and policy dialogue events at AUC and other organizations headquarters</t>
    </r>
  </si>
  <si>
    <t>October 30</t>
  </si>
  <si>
    <t>October 31</t>
  </si>
  <si>
    <t>prepare the response to Joyce second letter</t>
  </si>
  <si>
    <t>Way forward: (FA and  regional grants  to be signed end of 2018, this mean that the Grant proposal shall be submited by June 2018 taking into account 6 months of review, negotiation and contractualization, Regions needing support shall addressed their need by letter to the ACP Secretariat by end of October 2017 Task Team mandate cease by dec 2017,  grant proposal to be submitted by June 2018 , first draft of grant by end of 2017, preparation workshop in Q1 2018 to address overlap,  see cross fertilisation is possible,  Regions are also invited to engage EU Delegations for assistance on the process or technical regarding the programme, draft grants expected by end of Q1 2018 to ACP secretariat with copy to WMO and EUMETSAT</t>
  </si>
  <si>
    <t>Nov 03 2017</t>
  </si>
  <si>
    <t>weekly report production</t>
  </si>
  <si>
    <r>
      <t xml:space="preserve">On cooperation part need to focus on south south cooperation,  </t>
    </r>
    <r>
      <rPr>
        <sz val="11"/>
        <color rgb="FFFF0000"/>
        <rFont val="Calibri"/>
        <family val="2"/>
        <scheme val="minor"/>
      </rPr>
      <t xml:space="preserve"> Exchange with pacific on drought monitoring and forecasting,  twinng  with europe should be planned in the budget without selecting with who you twin,   ECMWF will come with copernicus on production, service delivery, </t>
    </r>
  </si>
  <si>
    <t>monitor lambert trough a short meeting, continue preparation of the MESA final report, the reporting is taking time because the technical assistance support has ended in April 2017, review technical note for NDJ, DJF 2017/18</t>
  </si>
  <si>
    <t>review afdb mesa continuation project to 250 thousand and submit to dieudonne</t>
  </si>
  <si>
    <t>Nov 5 and 6</t>
  </si>
  <si>
    <t>Review PRSAC 10 expenditure statement for submission to WMO, preparation made by Lambert</t>
  </si>
  <si>
    <t>prepare presentation for the side event of Nicole at COP 23</t>
  </si>
  <si>
    <t>revise and guide Bob and Hubert on data sources and tools to generate products in the state of climate preliminary technical report for 2017</t>
  </si>
  <si>
    <t>Synthesis of the note to prepare paper for cop 23</t>
  </si>
  <si>
    <t>prepare paper on climate services for smart agriculture and infrastructure in Africa for side event of RTCCC</t>
  </si>
  <si>
    <t>Nairobi Dec 18 to 20 2017</t>
  </si>
  <si>
    <t>18-20 December 2017</t>
  </si>
  <si>
    <t>Nov 07 and 08</t>
  </si>
  <si>
    <t>travel to Boon and finalize presentation for side event with Energies 2050 and  ACMAD AUC, ARC and ACPC  side event on climate services for DRR</t>
  </si>
  <si>
    <t>Nov 08 tà 10</t>
  </si>
  <si>
    <t>attend RTTC side event with a paper on past droughts in Africa: climate observation, monitoring, forecasting, impacts and measures</t>
  </si>
  <si>
    <t>On Nov 10 ACMAD, AUC side event on MESA climate services: achievements and perspectives for Africa</t>
  </si>
  <si>
    <t>Nov 12 to 13</t>
  </si>
  <si>
    <t>Meetring with ali, leon and ali Mahamadou agro economist university of Niamey ( consultant) and barley mahamadou karim univ of niamey</t>
  </si>
  <si>
    <t>Dr ali presented agriculture risks in Niger ( financing risks, climate risks, production risk like access to seeds/diseasses, market risks)</t>
  </si>
  <si>
    <r>
      <t xml:space="preserve">access to information has been identified as an underlying need to address the risks mention above, Niger need to take stock of information available, needs , and later an action plan for 5 years on access to information for the agriculture community, </t>
    </r>
    <r>
      <rPr>
        <b/>
        <sz val="11"/>
        <color theme="1"/>
        <rFont val="Calibri"/>
        <family val="2"/>
        <scheme val="minor"/>
      </rPr>
      <t>role and responsability of stackeholders of the information chain</t>
    </r>
  </si>
  <si>
    <t>need to know acmad and what it can provide to Niger</t>
  </si>
  <si>
    <t>review and update the schedule of the finance and administration ofiicer , review the programme and budget for comoros 3 OJT trainees,  prepare the COP 23 side event report continue on section 3 on the summary of achievements following introduction, objective and organizational matters  sections</t>
  </si>
  <si>
    <t xml:space="preserve">review and signature of contracts and timesheets usaid project ,  sign mission reports for presaC for djibo and lambert </t>
  </si>
  <si>
    <t>red the agenda of SBSTA 47 and report of adaptation committee</t>
  </si>
  <si>
    <t>update the annex 1 to add the NFCS participation funded by Acmad, discuss products and methods for their generation for  technical note for briefing DJF/JFM 2017/18 including products for MEDCOF/PRESANORD</t>
  </si>
  <si>
    <t>meeting with marcelin on data management, marcelin data rescue module is only an image archiving function, developments at acmad include forms for key entry of different messages and climate reports or registry, test of acmad module on data rescue from Nov 18 to 25 2017</t>
  </si>
  <si>
    <t xml:space="preserve">meet with ababani and bachir data managers on interface for access to data on posgr mesa, climsoft, thredds, agrhymet NBA, Niger met office </t>
  </si>
  <si>
    <t>Nov 18 at Saturday</t>
  </si>
  <si>
    <t>briefing  for DJF and JFM 2017/18</t>
  </si>
  <si>
    <t>variability and trend  positive trend up to 10mm/decade in parts of north morocco and algeria on ARC2 and CAMSOPI,  positive trend up to 10 to 20 mm/decade on arc2 and CMS OPI over s outh east angola and neiboring areas in southern Africa for DJF season,    during JFM CAMS OIP, ARC2 and Chirps shows all positive trend fro JFM up 10 mm/decade over algeria and northern Morocco,  during JFM up to +10 to 20 mm/decade trend over coastal Ivoiry coast , ghana, togo, Benin, coastal south cameroon, Gabon and congo as well as coastal south angola and northern Namibia,  for JFM over Nothern DRC and southern CAR up to +20mm/decade trend with high significance,  Over Madagascar in DJF and JFM negative trend in southern Madagascar and slight positive trend in northern part</t>
  </si>
  <si>
    <r>
      <t xml:space="preserve">ENSO shows clear la nina, TNA abova average, and Gulf of guinea TSA near avarage SIOD  positive,  western mediteranean sea above average, eastern mediteranean near to above average, </t>
    </r>
    <r>
      <rPr>
        <b/>
        <sz val="11"/>
        <color theme="1"/>
        <rFont val="Calibri"/>
        <family val="2"/>
        <scheme val="minor"/>
      </rPr>
      <t xml:space="preserve"> hubert to revise the summary of weekly sst by seprating Mediteranean east and west and Indian ocean tropical and subtropica</t>
    </r>
    <r>
      <rPr>
        <sz val="11"/>
        <color theme="1"/>
        <rFont val="Calibri"/>
        <family val="2"/>
        <scheme val="minor"/>
      </rPr>
      <t>l</t>
    </r>
  </si>
  <si>
    <t>analog for IOC region are 2005/06 and to a lesser extend 2016/17,  for western africa 2005/06, 2016/17, 2008/09 and 1995/96, for north Africa  2016/17, 2005/06 and 2011/12, souther Africa 2016/17, 2005/06, 2008/09</t>
  </si>
  <si>
    <t xml:space="preserve">La lina to persist until April or May 2018 from ECMWF,  TNA above average and will persist, , SAT near to above to persit , TSA near to above to persist, Western and easter idian ocean near to above and will persist,  IOD neutral and will persit neutral, </t>
  </si>
  <si>
    <t>above to well above average precip expected over noert western north africa in moroocco and algerian coasts and over souther Africa with well avbove average precip from atlantic coasts over congo up to northern Namibia, over Madagascar above in the south and below in the north</t>
  </si>
  <si>
    <t>between 6 and 10 cyclones, tracks more north south</t>
  </si>
  <si>
    <t>late onset over reunion and mauritius, past forecast verification done</t>
  </si>
  <si>
    <t>paper on drivers by roxanna, including  SSTs ( ENSO, Tropical North Atlantic..°, Snow cover,Sea  Ice, Stratosphere with QBO and polar vortex, globbal warming, observed drivers, SLP forecasts, NAO forecasts, conclusions</t>
  </si>
  <si>
    <t xml:space="preserve">ENSO is weak and negative it create southern warming and some blocking in parts of europe,  TASI is weak and positive, NAT is clearly positive which impact winter, PDO is positive, AMO is positive, Lag ssts in may generate a slight positive NAO phase, Oct 2017 is the second warmest october, it is compared with oct 2016 temp, SST forecastsEUrosip and C3S for DJF 17/18, Snow cover signal October 2017 compared to oct 2016, Artic seas ice lower than average close to 2012 with very low seas ice with blocking increase in frequency, tendency for a stronger polar vortex in December with GPH anomaly,  QBO is easterly is consistent with more blocking and souther warming and witer episode,  Global Warming from ECMWF and C3S, SLP forecasts from C3S,   Observed synthesis of drivers,  conclusions europsip and C3S sugeest positi NOA, drivers give mix suggestion with sligth chance for negative NAO, La Nina favor severe episode during the later part of the winter season ( severe episodes with southern warming and downward propagation of ...), </t>
  </si>
  <si>
    <t xml:space="preserve">MEDCOF 8 verification paper by DWD with  inputs from NMS Tunisia, AEMET is use outcomes of last forecasts, climate monitoring products, verification report of seecoffor summer 2017 and national verification posted online,   2017 summer temp outlook shown with warm conditions over much of the domain,  precip outlook drier than average over northeastern part of the domain,  summer 2017 was enso neutral with some above average ssts in the eastern pacific and near aver averge in central and east_central Pacific, no clear driver of precip forecasts,  may of JJA 2017 SST anom observed from NASA, table of NINO regions in June, July, August , negative STT anomlies in ENSO region appeared in AUgust 2017, analysis of Z500 and SLP for summer 2017 nd individual months of summer, monthly Z500 SLP and anomalies, weather types classification with NAO negative, Atl Ridge, Blocking and throughs  , Teleconnection patterns on NOAA website NAO, EA, WP, EP/NP,  SCA, </t>
  </si>
  <si>
    <t xml:space="preserve">ftp:/ftp.cpc.    , JJA 2m Temp over JJA with mostly above average temperature observed over much of the domain,  map of 90 percentiles and 10 percentile for extreme mapping durinf JJA,  eRA interim, EOBS, GPCC Peripitation JJA 2017 in terciles,   </t>
  </si>
  <si>
    <t xml:space="preserve">verification for north Africa by Tunisia, </t>
  </si>
  <si>
    <t>paper on the outlook from C3S, ECMWF, GPC exeter and global seasonal update (after coffe  break)</t>
  </si>
  <si>
    <t>SST of pathfinder, SIO from BoM, TAO/TRITON SST and winds totals and anomalies five day means and anolmalies, depth 20 C isotherms, NINO 3.4 from C3S, UKMO, ECMWF, MF, models over estimate magnitude of LA Nina or El Nino,  This La Nina started late in the season with less teleconnection possible with winter, Global SST forecasts, GSCU November 2017, MSLP DJF , T2m temp DJF and skill maps,  acc and roc area, precip , east africa has skill and forecast is for below av precip for DJF</t>
  </si>
  <si>
    <t xml:space="preserve">snow cover extent in october , in 2017 snow cover is 20% above normal  it impact AO and Siberian high , it should be consider for upcoming winter, </t>
  </si>
  <si>
    <t xml:space="preserve">Radiative cooling in the stratosphere lead to westward dissplacement of siderian high, october mslp, Z500 and Z200, La Nina likely tripole structure in north atlantic, sea ice in the artic expected below normal,  SSTs in the artic expected above normal,  outlook of atmospheric circulation with Z500, polar front shift expected northward, predicted atmospheric circulation indices GPC Moscow , composites of NAU EA and Tém with precip, </t>
  </si>
  <si>
    <t xml:space="preserve">paper of meteo France,   MF system 5 model, run since 2015,  system 6 of MF is operational since march 2017 and included in copernicus,  System 6 show weak la lina moving to neutral in spring 2018, </t>
  </si>
  <si>
    <t xml:space="preserve">paper of CMCC predictions,  italian centre SPS V 3, the model reproduces well QBO, </t>
  </si>
  <si>
    <t>morning with presanord 11 session, attendance C3S, Acmad, RCC LRF North Africa, Meteo Framnce, Tunisia, AEMET University of Leed, Palestine, Egypt</t>
  </si>
  <si>
    <t xml:space="preserve">verification of presanord 10 temp and precip,  NCEP reanalysis temperature  and GPCC precipitation  total and anomalies used for verification, ,  to improve use the observed tercile of observed precipitation,  siberian high was weak last season , include siberian high to understand the anomalies, Acores and siberia and Lybian </t>
  </si>
  <si>
    <t xml:space="preserve">session with users, international context with GFCS and MEDCOF contributing to GFCS implementation in Europe, in europe climate services market is to be developped,  Climate services means transforming climate data into useful information and knowledge for action,   show designated GPC map with 5 in Europe, MEDCOF use GPCs and RCCs products, objectives of MEDCOFS , activities and definition of probabilistic forecasts, </t>
  </si>
  <si>
    <t xml:space="preserve">Forecasts in the croatian  armed forecasts,  the army train on land, sea and air,  peace support and missions with NATO, help civilian in cases of fires and floods, </t>
  </si>
  <si>
    <t xml:space="preserve">challenges   seasonal , monthly forecasts , hydrological forecasts, parameters are precip , temp, winds and duration, use graphical, text  products and expert opinion, </t>
  </si>
  <si>
    <t xml:space="preserve">the army is a potential users, </t>
  </si>
  <si>
    <t>with seasonal forecast the army in spain can estimate the number of needed planes beforehand for summer fires, other planing actions rely on seasonal forecasts</t>
  </si>
  <si>
    <t>meet with Lambert on USAID project items discuss include budget modification, pregec agrhymet mission,  signature of my mission for last MESA steering meeting</t>
  </si>
  <si>
    <t>discuss with adg participation to Dec 20 meeting on GCFS ACP formulation</t>
  </si>
  <si>
    <t>Nov 28 2017</t>
  </si>
  <si>
    <t xml:space="preserve">prepare revisied annex I to LoA, visit the GFCS officer at UNDP Niger to prepare the january 2017 training </t>
  </si>
  <si>
    <t xml:space="preserve">monitor finance and adminin with Lambert, </t>
  </si>
  <si>
    <t>need to reconnect with AUC on per diems for Side event at COP 23</t>
  </si>
  <si>
    <t xml:space="preserve">meeting on phone with WMO/USAID on USAD project budget modification , explanations given to Felipe, and Veronica on  budget modification , </t>
  </si>
  <si>
    <t>briefing for DJF and JFM 2017/18, trend shows increase in coastal algeria, increase over parts of southern Africa in angolaand northern Namibia, decrease over central and southern Madagascar</t>
  </si>
  <si>
    <t>JFM decrease over Mozambique and northern South Africa and kenya, increase  over northern DRC, soutjern Tanzania and coastal parts of Namibia and Tanzania</t>
  </si>
  <si>
    <t xml:space="preserve">For JFM above in algeria and climatology in Morrocco, centralize well above average over continental SADC region, well above over nother DRC and CAR, </t>
  </si>
  <si>
    <r>
      <t xml:space="preserve">first day of MEDCOF  , </t>
    </r>
    <r>
      <rPr>
        <b/>
        <sz val="11"/>
        <color theme="1"/>
        <rFont val="Calibri"/>
        <family val="2"/>
        <scheme val="minor"/>
      </rPr>
      <t>indices of NAO, EA, PNA and Scandinavian index are strong drivers of winter temperature over most of europe,</t>
    </r>
    <r>
      <rPr>
        <sz val="11"/>
        <color theme="1"/>
        <rFont val="Calibri"/>
        <family val="2"/>
        <scheme val="minor"/>
      </rPr>
      <t xml:space="preserve"> </t>
    </r>
    <r>
      <rPr>
        <b/>
        <sz val="11"/>
        <color theme="1"/>
        <rFont val="Calibri"/>
        <family val="2"/>
        <scheme val="minor"/>
      </rPr>
      <t>Snow avance speed in north america or scandinavia during October may be related to NOA</t>
    </r>
    <r>
      <rPr>
        <sz val="11"/>
        <color theme="1"/>
        <rFont val="Calibri"/>
        <family val="2"/>
        <scheme val="minor"/>
      </rPr>
      <t>, looking at first day minus last day of snow in october  or absolute value of daily change in snow cover , Siberian snow advance speed on the weekly timescales,  siberian or eurasian snow index has litthe link with temperature,  practice with cpt predictors and predictants including EA, AtlR, PNA, NAO</t>
    </r>
  </si>
  <si>
    <t xml:space="preserve">collaboration with the Niger National council for environment and sustainable development  which is under the prime minister's cabinet on : validation of climate and non climate vulnerability assessment guide  for Niger , a meeting is to be held on Dec 04 and 05 2017, CNEDD achievements includes National communication on climate change ( first and second), NAPA....)  </t>
  </si>
  <si>
    <t>Review and signature of attestations/certificates for MESA projet staff</t>
  </si>
  <si>
    <r>
      <t>Conflict of Interest Statement: The authors declare that the research was conducted in the absence of any commercial or financial relationships that could be construed as a potential conflict of interest
Acknowledgement statement: The research leading to this publication has received funding from the NERC/DFID “Future Climate for Africa” programme under the AMMA-2050 project, grant number NE/M019969/1. We gratefully acknowledge the ECMWF for making their hindcast and reanalysis data available and for maintaining the S2S database.</t>
    </r>
    <r>
      <rPr>
        <b/>
        <sz val="11"/>
        <color theme="1"/>
        <rFont val="Calibri"/>
        <family val="2"/>
        <scheme val="minor"/>
      </rPr>
      <t xml:space="preserve"> We are also grateful to USGS/FEWS-NET, WFP, ACMAD and AGRHYMET for their collaboration and the images, bulletin, reports and alerts of 2014 used in this study.</t>
    </r>
    <r>
      <rPr>
        <sz val="11"/>
        <color theme="1"/>
        <rFont val="Calibri"/>
        <family val="2"/>
        <scheme val="minor"/>
      </rPr>
      <t xml:space="preserve"> We thank the TRMM science data and information system (TSDIS) and the Goddard distributed active archive center for providing us the TRMM data. We address final thanks to the Climate Prediction Center (CPC) for the availability of CMORPH data and the NOAA/OAR/ESRL PSD for providing Kaplan SST V2 data.</t>
    </r>
  </si>
  <si>
    <r>
      <t xml:space="preserve">Collaboration with IRD France with provision of maps aand text for a paper submitted to  frontiers journal in UK  on MS 302659, </t>
    </r>
    <r>
      <rPr>
        <b/>
        <sz val="11"/>
        <color theme="1"/>
        <rFont val="Calibri"/>
        <family val="2"/>
        <scheme val="minor"/>
      </rPr>
      <t xml:space="preserve">Predictability of 2014 dry spell in Senegal over the Western Sahel using sub-seasonal to seasonal ECMWF ensemble forecasts,   Author contribution statement: Arona Diedhiou and Frederic Vitart coordinated this work with the support of Stephanie Froidurot and Kolotioma Coulibaly. Arona
Diedhiou supervised the drafting of this article with contributions of Nicolas Vigaud, Frederic Vitart on S2S sections, of Evelyne
Touré Ndatchoh and Abdourahamane Konaré on the synoptic variability and large scale features, of bernard K. Dje and Daouda
Konaté on seasonal forecasts, and Paolo Ruti on forecasting issue and perspectives. Douglas J. Parker contributed to discuss the S2S forecasts and issues of the predictability of the high impact weather events in Africa with general comments on the draft. </t>
    </r>
    <r>
      <rPr>
        <b/>
        <u/>
        <sz val="11"/>
        <color theme="1"/>
        <rFont val="Calibri"/>
        <family val="2"/>
        <scheme val="minor"/>
      </rPr>
      <t>André Kamga provided images and comments on skills of ACMAD seasonal forecasts of the season 2014</t>
    </r>
    <r>
      <rPr>
        <b/>
        <sz val="11"/>
        <color theme="1"/>
        <rFont val="Calibri"/>
        <family val="2"/>
        <scheme val="minor"/>
      </rPr>
      <t>.</t>
    </r>
  </si>
  <si>
    <t xml:space="preserve">Dear authors,
I am contacting you regarding the manuscript in the subject line. We would like to thank you for completing the authorship change form regarding the addition of Dr Parker and Dr Kamga as authors to the manuscript.
May i kindly ask you to also confirm by return email if you agree to the updated author list and statements below? Thank you for your cooperation.
Author list: Arona Diedhiou, Kolotioloma Alama Coulibaly, Frederic Vitart, Douglas Parker, Nicolas Vigaud, Stephanie Froidurot, Andre Kamga, Evelyne Touré Ndatchoh, Abdourahamane Konaré, Daouda Konaté, Bernard Kouakou Dje and Paolo Ruti
Author contribution statement: Arona Diedhiou and Frederic Vitart coordinated this work with the support of Stephanie Froidurot and Kolotioma Coulibaly. Arona
Diedhiou supervised the drafting of this article with contributions of Nicolas Vigaud, Frederic Vitart on S2S sections, of Evelyne
Touré Ndatchoh and Abdourahamane Konaré on the synoptic variability and large scale features, of bernard K. Dje and Daouda
Konaté on seasonal forecasts, and Paolo Ruti on forecasting issue and perspectives. Douglas J. Parker contributed to discuss the S2S forecasts and issues of the predictability of the high impact weather events in Africa with general comments on the draft. André Kamga provided images and comments on skills of ACMAD seasonal forecasts of the season 2014.
Conflict of Interest Statement: The authors declare that the research was conducted in the absence of any commercial or financial relationships that could be construed as a potential conflict of interest
Acknowledgement statement: The research leading to this publication has received funding from the NERC/DFID “Future Climate for Africa” programme under the AMMA-2050 project, grant number NE/M019969/1. We gratefully acknowledge the ECMWF for making their hindcast and reanalysis data available and for maintaining the S2S database. We are also grateful to USGS/FEWS-NET, WFP, ACMAD and AGRHYMET for their collaboration and the images, bulletin, reports and alerts of 2014 used in this study. We thank the TRMM science data and information system (TSDIS) and the Goddard distributed active archive center for providing us the TRMM data. We address final thanks to the Climate Prediction Center (CPC) for the availability of CMORPH data and the NOAA/OAR/ESRL PSD for providing Kaplan SST V2 data.
</t>
  </si>
  <si>
    <t>ranked temperature, trends and running means,  regional assessment of temp and preci ,  tropical cyclones  put urls, significant weather and hazards Jan to Sept 2017</t>
  </si>
  <si>
    <t>Review cvs for recruitement of ECCAS sawidra</t>
  </si>
  <si>
    <t>Dec 04</t>
  </si>
  <si>
    <t>supervision meeting on data base of usaid project</t>
  </si>
  <si>
    <t xml:space="preserve">work pragmme include status report on climsoft database application, the officer the climsodt version at acmad had image ingestion problem on the data archiving module, </t>
  </si>
  <si>
    <r>
      <rPr>
        <b/>
        <sz val="11"/>
        <color theme="1"/>
        <rFont val="Calibri"/>
        <family val="2"/>
        <scheme val="minor"/>
      </rPr>
      <t xml:space="preserve">Report on  status of data magaement </t>
    </r>
    <r>
      <rPr>
        <sz val="11"/>
        <color theme="1"/>
        <rFont val="Calibri"/>
        <family val="2"/>
        <scheme val="minor"/>
      </rPr>
      <t xml:space="preserve">at ACMAD ( THREDDS, RAMADA, POSTsql,PostGIS ,  in partners organizations ( AGRHYMET and  NMHSs use clidata, NBA)  </t>
    </r>
    <r>
      <rPr>
        <b/>
        <u/>
        <sz val="11"/>
        <color theme="1"/>
        <rFont val="Calibri"/>
        <family val="2"/>
        <scheme val="minor"/>
      </rPr>
      <t>deliverable 2</t>
    </r>
  </si>
  <si>
    <t>deliverable 1 and 2 to be made available mid december 2017 by Bachir</t>
  </si>
  <si>
    <r>
      <t xml:space="preserve">Administrator/exploitation  manual </t>
    </r>
    <r>
      <rPr>
        <b/>
        <sz val="11"/>
        <color theme="1"/>
        <rFont val="Calibri"/>
        <family val="2"/>
        <scheme val="minor"/>
      </rPr>
      <t>( deliverable 5)</t>
    </r>
    <r>
      <rPr>
        <sz val="11"/>
        <color theme="1"/>
        <rFont val="Calibri"/>
        <family val="2"/>
        <scheme val="minor"/>
      </rPr>
      <t xml:space="preserve"> and differnt types of users user manual </t>
    </r>
    <r>
      <rPr>
        <b/>
        <sz val="11"/>
        <color theme="1"/>
        <rFont val="Calibri"/>
        <family val="2"/>
        <scheme val="minor"/>
      </rPr>
      <t>(deliverable 6)</t>
    </r>
    <r>
      <rPr>
        <sz val="11"/>
        <color theme="1"/>
        <rFont val="Calibri"/>
        <family val="2"/>
        <scheme val="minor"/>
      </rPr>
      <t xml:space="preserve">   december 2017, </t>
    </r>
  </si>
  <si>
    <r>
      <t xml:space="preserve">Automatic production of graphs and maps for climate services ( technical note, bulletins/reports and synthesis for decision) , make crontab to look for products online like ENSO  and SST boxes and other products in the technical note and bulletin and  and brief work with hubert and bachoer   </t>
    </r>
    <r>
      <rPr>
        <b/>
        <sz val="11"/>
        <color theme="1"/>
        <rFont val="Calibri"/>
        <family val="2"/>
        <scheme val="minor"/>
      </rPr>
      <t>A report on automation procees ( delivrable 7) this deliverable is the set of automatic procedures for products generation</t>
    </r>
  </si>
  <si>
    <r>
      <t xml:space="preserve">develop and report on the WIS interface module to facilitate and make our products visible on WIS </t>
    </r>
    <r>
      <rPr>
        <b/>
        <sz val="11"/>
        <color theme="1"/>
        <rFont val="Calibri"/>
        <family val="2"/>
        <scheme val="minor"/>
      </rPr>
      <t>(deliverable 8)</t>
    </r>
  </si>
  <si>
    <t>Attend the Niger NFCS meeting of the climate health group with presentation of servive development plan and prioritization of meningitis surveillance and controll in Niger for which products should be developped the meeting was held in SNIS direction de prevention et riposte au épidémies</t>
  </si>
  <si>
    <t>Timesheets review and signed for hubert and other staff members</t>
  </si>
  <si>
    <t>Review the ACMAD mesa final report, review provisions on final reporting in the genral conditions of the grant</t>
  </si>
  <si>
    <t>read article 2 and 7 of the general conditions of MESA grant on aspects related to transfer of ownership of MESA assets</t>
  </si>
  <si>
    <t>Meeting on Thursday  december 07 2017  on communication strategy for NMHS of Niger on USAID project at 09h30</t>
  </si>
  <si>
    <t>Dec 06</t>
  </si>
  <si>
    <r>
      <rPr>
        <b/>
        <sz val="11"/>
        <color theme="1"/>
        <rFont val="Calibri"/>
        <family val="2"/>
        <scheme val="minor"/>
      </rPr>
      <t>Interface Design document( deliverable 3)</t>
    </r>
    <r>
      <rPr>
        <sz val="11"/>
        <color theme="1"/>
        <rFont val="Calibri"/>
        <family val="2"/>
        <scheme val="minor"/>
      </rPr>
      <t xml:space="preserve"> almost finalized to be submitted this week by Friday,  development and packaging document </t>
    </r>
    <r>
      <rPr>
        <b/>
        <sz val="11"/>
        <color theme="1"/>
        <rFont val="Calibri"/>
        <family val="2"/>
        <scheme val="minor"/>
      </rPr>
      <t>(deliverable 4)</t>
    </r>
    <r>
      <rPr>
        <sz val="11"/>
        <color theme="1"/>
        <rFont val="Calibri"/>
        <family val="2"/>
        <scheme val="minor"/>
      </rPr>
      <t xml:space="preserve"> on the interface to be presented on Friday</t>
    </r>
  </si>
  <si>
    <t>Dec 07 2017</t>
  </si>
  <si>
    <t>Meeting with NMHS of Niger expert and a consultant responsible for communication strategy in the usaid project</t>
  </si>
  <si>
    <t xml:space="preserve">weekly report review and signed for gedeon </t>
  </si>
  <si>
    <t>Review  and provide inputs to report of swiocof  6 sept 22 to 26  2017</t>
  </si>
  <si>
    <t xml:space="preserve">read the functions of KM and IT </t>
  </si>
  <si>
    <r>
      <t xml:space="preserve">the bug causing image ingestion problem was addressed ,  the initial climsof data archive module did not include a  key entry facility associated to each scanned inmage, this functionality was added as acmad new development for climsoft,   </t>
    </r>
    <r>
      <rPr>
        <b/>
        <sz val="11"/>
        <color rgb="FFFF0000"/>
        <rFont val="Calibri"/>
        <family val="2"/>
        <scheme val="minor"/>
      </rPr>
      <t>by Wednesday Dec13 Solly and Justin to test that the bug in TCM of 8 pages is no longer in the module</t>
    </r>
  </si>
  <si>
    <r>
      <t xml:space="preserve">bachir to list climsoft environment and functionalities in </t>
    </r>
    <r>
      <rPr>
        <b/>
        <u/>
        <sz val="11"/>
        <color theme="1"/>
        <rFont val="Calibri"/>
        <family val="2"/>
        <scheme val="minor"/>
      </rPr>
      <t>deliverable 1</t>
    </r>
    <r>
      <rPr>
        <b/>
        <sz val="11"/>
        <color theme="1"/>
        <rFont val="Calibri"/>
        <family val="2"/>
        <scheme val="minor"/>
      </rPr>
      <t xml:space="preserve"> which status of climsoft including bugs, </t>
    </r>
  </si>
  <si>
    <t>Bachir to send sample hompage for geoserver on Tuesday 12 Dec 2017 for review</t>
  </si>
  <si>
    <t xml:space="preserve">Nesxt Friday, bachir will present the status of interface (geoserver), a ppt will be prepared and a request for meeting sent to agrhymet, NBA and NMHS. This meeting will help to present the interface and discuss collaboration for its use for products dissemination and expansion of its functionalities, </t>
  </si>
  <si>
    <t xml:space="preserve">bugs sent to bachir and he submitted a version to Justin, and solly, andre to supervize and monitor justin and solly tomorrow, after bachir will generate a climsoft executable , make it available on data service function of RCC and acmad mesa, for download with an url by end december 2017 </t>
  </si>
  <si>
    <t>Meeting  with climate and health WG of the Niger NFCS User interface , ToRs presented , acmad usaid presented climate service development to the niger climate and health group of the nfcs in niger,  participte to wg work programme and timeline preparation and identification of priority activities, product identified including  miningite , malaria, grippe, climate information forMeningetis surveillance and control  health targeting planners and decision makers, practitionners and the population</t>
  </si>
  <si>
    <t xml:space="preserve">review timesheets for team members ( Hubert, gedeon, Bachir…), </t>
  </si>
  <si>
    <t xml:space="preserve">inputs to the national communication strategy for Niger with targets users like OCHA Niger, Civil protection:humanitarian  government agency for climate info to update contingency plans, rural communities through NGO for floods and droughts management advices,  communication chanels like Ranet or community radios, </t>
  </si>
  <si>
    <t>NCOFs , NFCS WG meetings, NFCS WGs coordination meetings  as communication channels</t>
  </si>
  <si>
    <t xml:space="preserve">scan boarding pass from MEDCOF in Zagreb  from 20 to 23 Nov 2017 and sent to WMO, </t>
  </si>
  <si>
    <r>
      <t>meeting with bob  on meteosat training and Dakar SWIFT meeting,   Bob to use eumetsat tool  to generate some products,  bob to preparepare semester 2 reports on outputs and deliverable, bob kumar developing and testion automatic products generation scripts with emphasis on rank temp , 2017 temps anomalies and precip in percent of average,  draft of a paper for WMO  bulletin early in 2017 february on the Regional Climate Services geoserver ,  draft state of climate for 2017, finalize the</t>
    </r>
    <r>
      <rPr>
        <b/>
        <sz val="11"/>
        <color rgb="FFFF0000"/>
        <rFont val="Calibri"/>
        <family val="2"/>
        <scheme val="minor"/>
      </rPr>
      <t xml:space="preserve"> preliminary statement of 2017 climate and review with team leader this week</t>
    </r>
    <r>
      <rPr>
        <sz val="11"/>
        <color rgb="FFFF0000"/>
        <rFont val="Calibri"/>
        <family val="2"/>
        <scheme val="minor"/>
      </rPr>
      <t xml:space="preserve">,  in january the </t>
    </r>
    <r>
      <rPr>
        <b/>
        <sz val="11"/>
        <color rgb="FFFF0000"/>
        <rFont val="Calibri"/>
        <family val="2"/>
        <scheme val="minor"/>
      </rPr>
      <t>2017 state of climate report for Africa</t>
    </r>
    <r>
      <rPr>
        <sz val="11"/>
        <color rgb="FFFF0000"/>
        <rFont val="Calibri"/>
        <family val="2"/>
        <scheme val="minor"/>
      </rPr>
      <t xml:space="preserve"> should be  finalize , Bob work on the</t>
    </r>
    <r>
      <rPr>
        <b/>
        <sz val="11"/>
        <color rgb="FFFF0000"/>
        <rFont val="Calibri"/>
        <family val="2"/>
        <scheme val="minor"/>
      </rPr>
      <t xml:space="preserve"> training manual adding in annex a practical example for each product generation tool , </t>
    </r>
  </si>
  <si>
    <t xml:space="preserve">Prepare and finalize last week report, review the seasona forecasts maps using MEDCOF outputs, </t>
  </si>
  <si>
    <t>Review project management workbook ,  organize briefing on  the preliminary state of africas 's 2017 state of climate with Bachir and Bob</t>
  </si>
  <si>
    <r>
      <t xml:space="preserve">technical note DJF JFM has problems on figure caption,  </t>
    </r>
    <r>
      <rPr>
        <b/>
        <u/>
        <sz val="11"/>
        <color rgb="FFFF0000"/>
        <rFont val="Calibri"/>
        <family val="2"/>
        <scheme val="minor"/>
      </rPr>
      <t>add a highlith section on the technical note after the table of content it is an improvement in  the technical note</t>
    </r>
  </si>
  <si>
    <t>Dec 11 2017</t>
  </si>
  <si>
    <t>Final review of the ACMAD MESA final report and submission to Admin and finance officer, supervise finance officer for last ACMAD MESA account verification</t>
  </si>
  <si>
    <t>update work programme and weekly reports and temesheets , sign relevant parts  for Hubert, Gedeon</t>
  </si>
  <si>
    <t>review ACMAD MESA accounts verification report,  submit the final narrative report to admin and finance,  collect per diems of the COP 23 from ADG</t>
  </si>
  <si>
    <t xml:space="preserve">weekly reports and timesheets as well as draft semester reports review, write a memo on MESA assets trainsfert/retain ownership, write memos on contracts renewwal for bachir, Justin and Solly, </t>
  </si>
  <si>
    <t>Dec 12 2017</t>
  </si>
  <si>
    <t xml:space="preserve">write letter to AUC Request for authorization to retain asset ownership, write letter for transmission of final MESA report </t>
  </si>
  <si>
    <t>Dec 13 2017</t>
  </si>
  <si>
    <t>write a memo for contract renewal, review and approve semester report for data rescue experts, review and update powerpoint presentation on the newly develop functionalities of climsoft at ACMAD</t>
  </si>
  <si>
    <t>Meeting with MEKROU project consultant pour l'évaluation du projet MEKROU M. Christian A. Bere</t>
  </si>
  <si>
    <t>Introduction sur ACMAD et ses missions,  role et responsabilité de ACMAD dans le cadre de MEKROU</t>
  </si>
  <si>
    <t>simulation of usaid project expenses by Dec 2017 and budget for Jan March 2018 to be done</t>
  </si>
  <si>
    <t>Dec14</t>
  </si>
  <si>
    <t xml:space="preserve">Request for  NRC contract renewal </t>
  </si>
  <si>
    <t>Dec 18</t>
  </si>
  <si>
    <t>Public holiday</t>
  </si>
  <si>
    <t>Dec 19</t>
  </si>
  <si>
    <t xml:space="preserve">read the CSIS technical reference manual draft by peer, read the action document for  intraacp climate services p^rogramme gfcs </t>
  </si>
  <si>
    <r>
      <t xml:space="preserve">briefing with technical note for JFM FMA 2018, ENSO for SON is at </t>
    </r>
    <r>
      <rPr>
        <b/>
        <sz val="11"/>
        <color theme="1"/>
        <rFont val="Calibri"/>
        <family val="2"/>
        <scheme val="minor"/>
      </rPr>
      <t xml:space="preserve">-0.7, weak to moderate lanina expêcted up to March and April 2018 </t>
    </r>
    <r>
      <rPr>
        <sz val="11"/>
        <color theme="1"/>
        <rFont val="Calibri"/>
        <family val="2"/>
        <scheme val="minor"/>
      </rPr>
      <t xml:space="preserve">analog for ENSO are  2017**, 2012**, 2009****, 2006***, 2001*, 1996*** </t>
    </r>
  </si>
  <si>
    <t>Review technical reference manual for CSIS</t>
  </si>
  <si>
    <t>singn paiment for mesa accounts verification, paiment of fee for USAID project staff, review reports and timesheets</t>
  </si>
  <si>
    <t>review swiocof 6 report</t>
  </si>
  <si>
    <t>read intra acp action document 2017 sent by vincent</t>
  </si>
  <si>
    <t>20 Dec 2017</t>
  </si>
  <si>
    <t>timesheets and weekly reports for Bachir, bob review and sign, review the intra ACP climate services and related applications action document ; This action document is the annex 1 of the EC Decision on the Annual Action Programme 2017 to be financed by 11th EDF</t>
  </si>
  <si>
    <t>BSC dust surface concentartion and loading website viseted, message sent to BSC to include bachir and hubert in the emailing list for this product to be used for climate and health products</t>
  </si>
  <si>
    <t>Dec29</t>
  </si>
  <si>
    <t>ezd and provide inputs to the introduction of the CSIS technical reference document</t>
  </si>
  <si>
    <t>review an sign report&amp;timesheets for admin and finance, data rescue team leader ( bachir)</t>
  </si>
  <si>
    <t>follwo up with emails partnership development in a EU funded project.</t>
  </si>
  <si>
    <t>Dec 29 at 8:28 AM
Bonjour et merci pour le message.
Nous serons bien intéréssés pour participer au stakeholder board comme acteurs contribuant avec les services climatiques pour l'agriculture durable et intelligent.
Dans ce stakeholder board, il serait utile d'impliquer les confederations d'agicuulteurs et éléveurs en afrique puis les Organisation gouvernamentales et non gouvernementales qui les accompagnent pour d'amélioerer leur résilience au climat.
Au plaisir de vous lire l'année prochaine et bonnes fêtes.
Cordialement
On Thursday, December 21, 2017, 11:17:33 AM GMT+1, Emmanuel Salmon &lt;emmanuel.salmon@icos-ri.eu&gt; wrote:
Cher André,
pardon pour ce long silence, la fin d’année est toujours un peu agitée et j’ai eu du mal à trouver un créneau pour discuter avec mon chef qui est toujours suroccupé 😉 !
Nous sommes évidemment ravis que vous soyez intéressé par une collaboration, même si les modalités restent à inventer. Les projets européens ne sont pas très souples et lorsqu’ils ont démarré, il est difficile d’ajouter des partenaires. Mais je voudrais vous soumettre une idée, dites-moi ce que vous en pensez.
 Nous avons décidé au sein du projet de mettre en place un « Stakeholder Board » permanent alors que jusqu’à présent, l’un des work packages (WP1) était en charge d’organiser des séminaires ponctuels rassemblant les principaux acteurs. Cela a été l’occasion de repenser qui devaient être nos parties prenantes. Je vous copie le paragraphe en question d’un document qui n’est pas encore publié :
Due to its limited resources, SEACRIFOG should concentrate the stakeholder dialog mainly on Research Infrastructures and Organizations that will build and use the envisaged observational capacities. SEACRIFOG should furthermore support them in their dialog with their own stakeholders, e.g. farmers who are seen from a SEACRIFOG perspective as important, nevertheless indirect, users. The project should connect with stable research infrastructures on greenhouse gas observations and climate-smart agriculture, and support their research as well as their outreach towards their societies.
The cooperative approach between WP1 and WP7 on the stakeholder board would also allow to gradually involve stakeholders that could contribute to the further tasks in SEACRIFOG, namely to the design of a funding concept and of high-level support for the project.
Le WP7 dont il est fait mention est celui que je pilote. Il est consacré à l’établissement d’une plate-forme « de haut niveau » ainsi qu’à la promotion du concept qui sera défini dans SEACRIFOG auprès de potentiels partenaires financiers.
Que diriez-vous d’intégrer ce Stakeholder Board (je ne sais pas trop comment l’appeler en français !) ? Mon idée serait d’y faire figurer une grosse dizaine de personnes (maximum 15), représentant principalement les acteurs africains mais avec aussi des Européens (et surtout la Commission européenne). La méthode de travail est encore à l’étude, mais je pensais qu’un premier atelier de travail pourrait avoir lieu en marge du prochain AfriGEOSS à Libreville en avril. Y serez -vous ? Une autre réunion pourrait avoir lieu à l’automne, peut-être à l’Union africaine (nous souhaiterions y avoir un contact).
N’hésitez pas à me dire ce que vous pensez de cette option, nous pouvons aussi en parler en direct quand vous aurez le temps à la rentrée ! Je m’arrête pour ma part ce soir et reprends le travail le 3 janvier.
Je vous souhaite d’excellentes fêtes de fin d’année !
Bien cordialement,
Emmanuel
Lähettäjä: andre kamgaf [mailto:akamgaf@yahoo.com]
Lähetetty: torstai 16. marraskuuta 2017 20.16
Vastaanottaja: Emmanuel Salmon &lt;emmanuel.salmon@icos-ri.eu&gt;
Kopio: akamgafoamouhoue@gmail.com
Aihe: Re: Contact / COP23
Bonsoir Emmanuel,
effectivement les Centres Climatiques Régionaux ont la charge d'apporter de l'assistance technique et le developpement des capacités des pays de leur région d'influence pour la mise en oeuvre de l'accord de Paris aussi bien les aspects mitigation que l'adaptation.
Une collaboration avec vous pour planifier et mettre en oeuvre un réseau optimal pour observer les gaz à effet de serre et si possible les polluants en Afrique est un besoin réel et urgent.
L'agriculture intelligente doit améliorer la productivité, reduire les émissions des Gaz à effet de serre et renforcer la résilience des systèmes de production aux aléas climatiques.
Notre présentation que je vous envoie en fichier attaché montre les services climatiques disponibles pour l'alerte précoce necessaire pour la résilience aux sécheresses fréquentes en Afrique.
Elle pose le défi de l'utilisation des services climatiques pour mieux planifier et mettre en oeuvre les actions de prévention et de préparation face aux effets de la sécheresse sur le secteur agricole.
La collaboration avec vous permettrait de suivre les émissions des gaz à effet de serre pour réduire leur émission par le secteur agricole notamment en situation de sécheresse.
Pourait-on donc trouver un statut ( ex. associé ) pour notre structure dans votre projet ?
Cordialement
&amp;&amp;&amp;&amp;&amp;&amp;&amp;&amp;&amp;&amp;&amp;&amp;&amp;&amp;&amp;&amp;&amp;&amp;&amp;&amp;&amp;&amp;&amp;&amp;&amp;&amp;&amp;&amp;&amp;&amp;&amp;&amp;&amp;&amp;&amp;&amp;&amp;&amp;&amp;&amp;&amp;&amp;&amp;&amp;&amp;&amp;&amp;&amp;&amp;&amp;&amp;&amp;&amp;&amp;&amp;&amp;&amp;&amp;&amp;&amp;&amp;&amp;&amp;&amp;&amp;&amp;&amp;&amp;&amp;&amp;&amp;&amp;&amp;&amp;
&amp;&amp;&amp;&amp;&amp;&amp;&amp;&amp;&amp;&amp;&amp;&amp;&amp;&amp;&amp;&amp;&amp;&amp;&amp;&amp;&amp;&amp;&amp;&amp;&amp;&amp;&amp;&amp;&amp;&amp;&amp;&amp;&amp;&amp;&amp;&amp;&amp;&amp;&amp;&amp;&amp;&amp;&amp;&amp;&amp;&amp;&amp;&amp;&amp;&amp;&amp;&amp;&amp;&amp;&amp;&amp;&amp;&amp;&amp;&amp;&amp;&amp;&amp;&amp;&amp;&amp;&amp;&amp;&amp;&amp;&amp;&amp;&amp;&amp;&amp;
 Andre KAMGA FOAMOUHOUE
Chief, Climate and Environment Department
African Centre for Meteorological Applications for Development (ACMAD)
85, Avenue des Ministères
P.O.Box 13 184 
Niamey-Niger
Tel: +227 20 73 49 92
Mobile:+227 96078629
Fax:+227 20 723627
&amp;&amp;&amp;&amp;&amp;&amp;&amp;&amp;&amp;&amp;&amp;&amp;&amp;&amp;&amp;&amp;&amp;&amp;&amp;&amp;&amp;&amp;&amp;&amp;&amp;&amp;&amp;&amp;&amp;&amp;&amp;&amp;&amp;&amp;&amp;&amp;&amp;&amp;&amp;&amp;&amp;&amp;&amp;&amp;&amp;&amp;&amp;&amp;&amp;&amp;&amp;&amp;&amp;&amp;&amp;&amp;&amp;&amp;&amp;&amp;&amp;&amp;&amp;&amp;&amp;&amp;&amp;&amp;&amp;&amp;&amp;&amp;&amp;&amp;
&amp;&amp;&amp;&amp;&amp;&amp;&amp;&amp;&amp;&amp;&amp;&amp;&amp;&amp;&amp;&amp;&amp;&amp;&amp;&amp;&amp;&amp;&amp;&amp;&amp;&amp;&amp;&amp;&amp;&amp;&amp;&amp;&amp;&amp;&amp;&amp;&amp;&amp;&amp;&amp;&amp;&amp;&amp;&amp;&amp;&amp;&amp;&amp;&amp;&amp;&amp;&amp;&amp;&amp;&amp;&amp;&amp;&amp;&amp;&amp;&amp;&amp;&amp;&amp;&amp;&amp;&amp;&amp;&amp;&amp;&amp;&amp;&amp;&amp;
On Thursday, November 16, 2017, 3:45:57 PM GMT+1, Emmanuel Salmon &lt;emmanuel.salmon@icos-ri.eu&gt; wrote:
Cher Dr André Kamga Foamouhoue,
je me permets de vous contacter car vous avez rencontré mon chef, Dr Werner Kutsch, lors d’une réunion du SBSTA à Bonn la semaine dernière, réunion à laquelle je n’étais malheureusement pas.
Nous avons également manqué votre présentation, que j’ai néanmoins pu voir en ligne (http://www.climatechangenews.com/tv/11761), mais sans la présentation elle-même qui n’est pas montrée dans l’enregistrement. Si cela vous est possible, j’aimerais beaucoup la consulter !
Werner Kutsch a dû vous parler du projet SEACRIFOG (www.seacrifog.eu) dans lequel nous sommes partenaire et qui s’intéresse au lien entre le développement d’un réseau d’observation des gaz à effet de serre en Afrique et l’agriculture « climate-smart ». C’est un projet qui vise à définir ce que pourrait être un réseau idéal au service des besoins des Africains et de quelle manière il pourrait être mis en place de façon durable. SEACRIFOG pourrait peut-être vous intéresser ? J’ai cru comprendre qu’au cours de la réunion de Bonn, la question des centres climatiques régionaux RCC avait été abordée, peut-être y aurait-il des synergies à envisager ?
Je ne sais pas dans quelle mesure nous pourrions nous rencontrer (lors d’un de vos prochains séjours en Europe ? via Skype ?) pour en discuter si vous le souhaitez ?
Je suis à votre disposition pour toute information que vous souhaiteriez avoir.
Bien cordialement,
Emmanuel
Emmanuel Salmon, PhD
International Cooperation
&amp; High-Level Dialogue Officer
• • •   • • •   • • •   • • •
ICOS ERIC Head Office
Erik Palménin aukio 1
FI-00560 Helsinki
+358 50 428 8166
emmanuel.salmon@icos-ri.eu
www.icos-ri.eu | @ICOS_RI
skype: emmanuel.salmon.icos
www.linkedin.com/in/nordicsalmon
The H2020 SEACRIFOG project (www.seacrifog.eu), coordinated by the Thünen-Institut für Agrarklimaschutz in Braunschweig (Germany), aims at designing an adaptive concept for a pan-African observational system on radiative forcing (GHG and aerosols). Special emphasis is put on land-use, land-use change and climate-smart agriculture, but also on other factors influencing emissions: oceanic sources and sinks, uncertainties in fluxes… As a design for the future of Africa, SEACRIFOG also addresses prospective emission trajectories (transport, energy, industry)… in order to serve the national reporting demands in the UNFCCC framework and the Sustainable Development Goals.
, or</t>
  </si>
  <si>
    <t>Dec 29</t>
  </si>
  <si>
    <t xml:space="preserve">Dec 29 </t>
  </si>
  <si>
    <t>CCl toolbox newsletter number 1 for ESA read with 14 ECVs timeseries with global coverage, the future evolution of the toolbpox is described in tyhe newsletter</t>
  </si>
  <si>
    <t>revision diu premier bulleting agroclimataique du cameroun pour appui à la DMN et l(observatoire des CCs</t>
  </si>
  <si>
    <t>review the mid term report of usaid project submitted by veronica on  dec 22 2018</t>
  </si>
  <si>
    <t>Jan 4 2018</t>
  </si>
  <si>
    <t>attend the Niger climate and meningitis working group meeting with meningityis vigilance product</t>
  </si>
  <si>
    <t xml:space="preserve">visit africahydromet programme </t>
  </si>
  <si>
    <t xml:space="preserve">Dec 20, 2017 at 2:50 PM
Dear All,
as anticipated please see request from WMO finance to please provide interim statements of expenditures up to 31 December 2017 using attached template and certified by your finance officer. You can send it by email to me by 10 January and I will share it with WMO finance dept.
In addition, as mentioned before for our annual reporting to the donor please also provide the project progress report.
Many thanks and Happy holidays to all of you,
Veronica
</t>
  </si>
  <si>
    <r>
      <t xml:space="preserve">read document on references fpr training, </t>
    </r>
    <r>
      <rPr>
        <b/>
        <sz val="11"/>
        <color theme="1"/>
        <rFont val="Calibri"/>
        <family val="2"/>
        <scheme val="minor"/>
      </rPr>
      <t>knowledge, know how and evaluation of aquired compentencies and impacts post training</t>
    </r>
  </si>
  <si>
    <t>Les éléments pratiques d’un système qualité : manuel qualité, procédures, processus, objectifs
et indicateurs
Management des processus</t>
  </si>
  <si>
    <r>
      <t xml:space="preserve">Partnership discussion with NCAR :   Dear Ben and Andre,
I would like make an introduction to you both of my colleague Dr. MacKenzie Dove (copied on this), who is visiting us here at NCAR as a NERC Fellow. I believe there may be quite a bit of research overlap with her interests and specialties with both of your work at ACMAD (more information on her is provided below).
I hope this email finds your families and ACMAD doing very well,
Tom
Dr MacKenzie Dove is a NERC Fellow with support from the Walker Institute at the University of Reading, UK and National Center for Atmospheric Research, US.  She has just </t>
    </r>
    <r>
      <rPr>
        <b/>
        <sz val="11"/>
        <color theme="1"/>
        <rFont val="Calibri"/>
        <family val="2"/>
        <scheme val="minor"/>
      </rPr>
      <t>started a project focusing on supporting the collaborative analysis, translation and integration of climate and weather information within health systems in East and West Africa (primarily Ghana and Uganda, but also regional entities).</t>
    </r>
    <r>
      <rPr>
        <sz val="11"/>
        <color theme="1"/>
        <rFont val="Calibri"/>
        <family val="2"/>
        <scheme val="minor"/>
      </rPr>
      <t xml:space="preserve">  Research is conducted primarily at policy levels (i.e. Health National Action Plans), with technical research institutes, NHMSs and Health Departments, and in support of effective operationalized systems (i.e. Early Warning Systems).  She is especially looking to continue these discussions around climate and weather variability impact on health at Regional Climate Outlook Forums and also to discuss any health-related work of ACMAD and its partners.  On Fri, Dec 8, 2017 at 9:54 PM, MacKenzie Dove &lt;m.dove@reading.ac.uk&gt; wrote:
    Hi Ben and Andre, 
    I am grateful for the introduction from our colleague, Tom.   As he mentioned this project is focused on the collaborative analysis, translation and integration of climate and weather information within health systems in East and West Africa.   I would very much appreciate an opportunity to speak with you to understand better some of the climate-health work ACMAD and its partners are doing.  Additionally, I believe this work may be useful in supporting RCOFs and ACMAD more broadly. 
    Ben and Andre, I know it is always busy in the build up to the end of the year.  But I would welcome an opportunity to speak with you further and hear your thoughts and interests in this area.  While this has just started, we are looking to set up various forms of cross-sector engagement and exchange, which you may be interested in being involved in. 
    I would be happy to speak to you as suits.  Please let me know what works best. 
    Have a good weekend 
    MacKenzie 
</t>
    </r>
  </si>
  <si>
    <t>promote Regonal leadership and country or stakeholder ownership</t>
  </si>
  <si>
    <t>Jan 05 2018</t>
  </si>
  <si>
    <t>Review of usaid overall mid term report continue,  read TOR for intra ACP GCCCA Climate support facility's technical assistance</t>
  </si>
  <si>
    <r>
      <t>supervision meeting on climate services for health and seasonal climate forecasts technical note with bacir, he should prepare a</t>
    </r>
    <r>
      <rPr>
        <b/>
        <sz val="11"/>
        <color theme="9"/>
        <rFont val="Calibri"/>
        <family val="2"/>
        <scheme val="minor"/>
      </rPr>
      <t xml:space="preserve"> standing operating procedure for meningitis bulletin and vigilance map as annex to the NMHS training manual to be drafted by Bob</t>
    </r>
    <r>
      <rPr>
        <sz val="11"/>
        <color theme="1"/>
        <rFont val="Calibri"/>
        <family val="2"/>
        <scheme val="minor"/>
      </rPr>
      <t xml:space="preserve">,  very urgent for Bachir and Solly to  upload deliverables and outputs using the USAID project logframe </t>
    </r>
  </si>
  <si>
    <r>
      <t>Prepare a www. Acmad-au.org/gfc</t>
    </r>
    <r>
      <rPr>
        <b/>
        <sz val="11"/>
        <color rgb="FFFF0000"/>
        <rFont val="Calibri"/>
        <family val="2"/>
        <scheme val="minor"/>
      </rPr>
      <t>s for the usaid project , discuss with solly and use the impact 2C template for a simple site</t>
    </r>
  </si>
  <si>
    <t xml:space="preserve">Roadmap for GFCS ACP Grant preparation and submission
The meeting agreed the following roadmap, which is in line with the one agreed in Geneva: 
- Region to request for support for grant preparation to ACP Sec or EU Del, as soon as possible
- January -February – Drafting
- March - interaction with EUM, JRC and WMO, with copy to AUC 
- 31 March -&gt; submission to ACP Secretariat and DEVCO
- Q2 -&gt; ACP final consolidation meeting (contingent to necessity and funding)
- May 2018 -&gt; Official submission to ACP Secretariat and DEVCO
- Q3/Q4 -&gt; contract preparation / negotiation
- End of 2018 -&gt; Signature of the Grants
</t>
  </si>
  <si>
    <t>tasks for today: send revised CSIS draft technical reference manual to Peer, send the website draft to solly and Bachirs with urls like http://www.wmo.int/gfcs/node/951 for MoU and trainng report links, prepare timesheets, meet with colleagues on the website and financial reporting, send financial reporting template to lambert</t>
  </si>
  <si>
    <t>Jan 10 2018</t>
  </si>
  <si>
    <r>
      <t xml:space="preserve">Dear Dr. MacKenzie,
We are delighted to share with you our achievements and perspectives on early warning systems for health.
</t>
    </r>
    <r>
      <rPr>
        <b/>
        <u/>
        <sz val="11"/>
        <color theme="1"/>
        <rFont val="Calibri"/>
        <family val="2"/>
        <scheme val="minor"/>
      </rPr>
      <t>Achievements</t>
    </r>
    <r>
      <rPr>
        <sz val="11"/>
        <color theme="1"/>
        <rFont val="Calibri"/>
        <family val="2"/>
        <scheme val="minor"/>
      </rPr>
      <t xml:space="preserve">
Over the past years, we have been active generating and disseminating  malaria and meningitis vigilance products.
These products were built on findings of WHO initiatives with the Roll Back Malaria and  MERIT (on meningitis) projects.
These products are being used by regional and national diseases surveillance and control structures. The meningitis vigilance product ( a sample is attached  herein) is regularly used by the Ministry of health in Niger.
</t>
    </r>
    <r>
      <rPr>
        <b/>
        <u/>
        <sz val="11"/>
        <color theme="1"/>
        <rFont val="Calibri"/>
        <family val="2"/>
        <scheme val="minor"/>
      </rPr>
      <t>Perspectives</t>
    </r>
    <r>
      <rPr>
        <sz val="11"/>
        <color theme="1"/>
        <rFont val="Calibri"/>
        <family val="2"/>
        <scheme val="minor"/>
      </rPr>
      <t xml:space="preserve">
- Sharing this pilot effort on meningitis in Niger with all countries of the African meningitis belt;
- Supporting review and update of national health strategies and plans to include  mainstreaming climate services in operational diseases surveillance and control systems;
- Supporting demonstration projects to further integrate climate watches and warnings in regional and national operational diseases surveillance and control systems;
- Training countries experts to generate and use vigilance products;
- Improve current understanding of climate impacts on health</t>
    </r>
  </si>
  <si>
    <r>
      <rPr>
        <b/>
        <sz val="11"/>
        <color rgb="FFC00000"/>
        <rFont val="Calibri"/>
        <family val="2"/>
        <scheme val="minor"/>
      </rPr>
      <t>Roadmap for GFCS ACP Grant preparation and submission</t>
    </r>
    <r>
      <rPr>
        <sz val="11"/>
        <color theme="1"/>
        <rFont val="Calibri"/>
        <family val="2"/>
        <scheme val="minor"/>
      </rPr>
      <t xml:space="preserve">
The meeting agreed the following roadmap, which is in line with the one agreed in Geneva: 
- Region to request for support for grant preparation to ACP Sec or EU Del, as soon as possible
- January -February – Drafting
- March - interaction with EUM, JRC and WMO, with copy to AUC 
- 31 March -&gt; submission to ACP Secretariat and DEVCO
- Q2 -&gt; ACP final consolidation meeting (contingent to necessity and funding)
- May 2018 -&gt; Official submission to ACP Secretariat and DEVCO
- Q3/Q4 -&gt; contract preparation / negotiation
- End of 2018 -&gt; Signature of the Grants</t>
    </r>
  </si>
  <si>
    <t>Contribution to draft CSIS manual submitted on Jan 07 to ICT for CSIS</t>
  </si>
  <si>
    <r>
      <t xml:space="preserve">Financial reporting USAID to WMIO Dear All,
as anticipated please see request from WMO finance to please provide interim statements of expenditures up to 31 December 2017 using attached template and certified by your finance officer. You can </t>
    </r>
    <r>
      <rPr>
        <b/>
        <sz val="11"/>
        <color rgb="FFFF0000"/>
        <rFont val="Calibri"/>
        <family val="2"/>
        <scheme val="minor"/>
      </rPr>
      <t>send it by email to me by 10 January</t>
    </r>
    <r>
      <rPr>
        <sz val="11"/>
        <color theme="1"/>
        <rFont val="Calibri"/>
        <family val="2"/>
        <scheme val="minor"/>
      </rPr>
      <t xml:space="preserve"> and I will share it with WMO finance dept.
In addition, as mentioned before for our annual reporting to the donor please also provide the project progress report.
Many thanks and Happy holidays to all of you,</t>
    </r>
  </si>
  <si>
    <t>inputs in the draft mid term report as of July 2017 for  usaid project sent to veronica</t>
  </si>
  <si>
    <t>Jan 08 2018</t>
  </si>
  <si>
    <t>Concept note for the training USAID project 6 to 9 February 2018</t>
  </si>
  <si>
    <t>Jan 09 2018</t>
  </si>
  <si>
    <t xml:space="preserve">inputs on maps and graphs in the draft climate meningitis bulletin of the NFCS WG on climate and health in Niger, prepare progress report on the USAID project </t>
  </si>
  <si>
    <t xml:space="preserve"> supervision meeting with NRC deployee Bob he is to contact Kumar on the automatization of processes, review technical notes for publication on the website from Sept to Dec 2017, prepare annual cycle of precipitation to monitor drought as new products designed and developped for USAID project,  attend meeting at Ministry of health to valide climate and health monitoring bulletin,  </t>
  </si>
  <si>
    <t xml:space="preserve">Anouncement and call for participation for the feb 2017 ToT prepared and disseminated for inputs and comments, </t>
  </si>
  <si>
    <t xml:space="preserve">supervision meeting with boubacar bachir he should prepare procedures to operate the data rescue module, develop wis compatible maps , graphs, tables, </t>
  </si>
  <si>
    <t>meet with GIS expert Bachir to highlight the product catalogue to be prepared for Bachir Boubacar</t>
  </si>
  <si>
    <t>Review weekly report starting on week 49</t>
  </si>
  <si>
    <t>leave entitlements Dec 21, 22, 26, 27, 28 2017 and Jan 02 and 03 2018</t>
  </si>
  <si>
    <t>review statement of expenditure of USAID project for the second semester of 2018</t>
  </si>
  <si>
    <t>weekly reports and timeshets prepared until week 52 ending on January 07 2018</t>
  </si>
  <si>
    <r>
      <t xml:space="preserve">start preparation of presentation for the Africa needs for clilate services for a meeting to be help in Ispra Italy at JRC premises on Jan 18 to 19 2018 on the </t>
    </r>
    <r>
      <rPr>
        <b/>
        <sz val="11"/>
        <color theme="1"/>
        <rFont val="Calibri"/>
        <family val="2"/>
        <scheme val="minor"/>
      </rPr>
      <t>needs and specificationsof the climate station to be developed by JRC under GFCS ACP programme on climate services and related applications. The meeting will use past cooperation between ACMAd, JRC, EUMETSAT, DWD on MESA, review existing tools in CSIS CST, C3S tools and Climate SAF</t>
    </r>
  </si>
  <si>
    <t>attend a meeting of the Climate group of the National Framework for Climate Services in Niger at DMN for USAID project</t>
  </si>
  <si>
    <t xml:space="preserve">Last meeting Tors and report, the last meeting validated ToRs of WGs, Leads of each WGs were identified to coordinate activities, list or resource persons were done with a copy of ministerial decree on the framework wich highlights the WGs, </t>
  </si>
  <si>
    <t xml:space="preserve">ACMAD submitted a guidelines for developing a climate service, DRR WG had one meeting, Climate and health group is publishing the first bulletin, </t>
  </si>
  <si>
    <t>continue to prepare ispra meeting with dec technical note and list of inputs products with Bob</t>
  </si>
  <si>
    <t>attend recruitment meeting for sawidra modelling expert 16h30</t>
  </si>
  <si>
    <t>Finalize and submit draft progress report until dec 2017 to Veronica, continue to prepare paper for climate station meeting</t>
  </si>
  <si>
    <t>verify and sign bank reconciliation, cash flow reconciliation, journals</t>
  </si>
  <si>
    <t>supervise website and datarescue module testing with bachir, solly and justin Mbah</t>
  </si>
  <si>
    <t>continue preparation of the presentation of Africa needs and requirements for the climate service stataton (JRC&amp;EMETSAT&amp;ACMAd&amp;ECMWF&amp;DWD&amp;RCCeurope cooperation</t>
  </si>
  <si>
    <t xml:space="preserve">update anouncement of NFCS training follwing the frisay 12 january afternoon meeting with Doouda Yahaya and pascal yaka </t>
  </si>
  <si>
    <t>Presentation of the semester 2 progress report,  bob to provide drought monitoring, climonitoring service and long range forecasting services  training manual including standing operating procedures,  Bob will make a presentation of the drought monitoring by end of January 2018</t>
  </si>
  <si>
    <t xml:space="preserve">Bob involved in operational production of technical note, bulletin and statement, </t>
  </si>
  <si>
    <t>Jan 16 to 20 2018</t>
  </si>
  <si>
    <r>
      <t xml:space="preserve">travel and attendance of the technical meeting on the definition and specification of the climate service station using ACMAD MESA and CSIRS methods and tools, C3S and CM SAF toolbox, ACMAD  to have 2 missions by May 2018 at JRC for week to continue specification of the station, at </t>
    </r>
    <r>
      <rPr>
        <b/>
        <sz val="11"/>
        <color theme="1"/>
        <rFont val="Calibri"/>
        <family val="2"/>
        <scheme val="minor"/>
      </rPr>
      <t>ECMWF  use python and test the CDS</t>
    </r>
    <r>
      <rPr>
        <sz val="11"/>
        <color theme="1"/>
        <rFont val="Calibri"/>
        <family val="2"/>
        <scheme val="minor"/>
      </rPr>
      <t xml:space="preserve"> and continue specification of the station </t>
    </r>
  </si>
  <si>
    <t>Review WMO manual with WMO BIP, exchange through a supervision meeting with staff on the CSIRS website,  content management</t>
  </si>
  <si>
    <t>prepare report for the mission on the climate station definition and specification at JRC Italy</t>
  </si>
  <si>
    <t>Recontact Mackenzie from UCAR for skype exchange</t>
  </si>
  <si>
    <t xml:space="preserve">meeting with agrhymet on presagg and presass,  funding expected from agrhymet and tinni attend briefings at acmad, </t>
  </si>
  <si>
    <t>Jan 24 2018</t>
  </si>
  <si>
    <t>presass tentative   April 23 to 27, april 30 to 04 May or 07 tio 11 May , Presagg  March  05 to 12  2018</t>
  </si>
  <si>
    <t>finalize and disseminate the JRC meeting report on CSS with way forward, actions and timeline</t>
  </si>
  <si>
    <t>exchange with pascal veronica and felipe on his participation to the training in february, prepare invitation letter, follow up exchange on pascal and Daouda's roles at the training</t>
  </si>
  <si>
    <t>collaborate with Barcelona dust centre  to access nc file , grads and cdo used by Bob to convert nc to text file, Bachir to use R to convert nc to text</t>
  </si>
  <si>
    <t>introduce python to prepare for CDS</t>
  </si>
  <si>
    <t xml:space="preserve">Weak to moderate Lania observed in Jan 2018 expected to  weaken leading to ENSO neutral  during the coming 5 to 6 months </t>
  </si>
  <si>
    <t>Briefing on SSTs  identification of analog years  for FMA and MAM 2018 with 2009, 2012*, 2006; 2001**, 1996</t>
  </si>
  <si>
    <t>start prepare weekly report at week 53 ending on Jan 07</t>
  </si>
  <si>
    <t>Ispra,  JRC Italy, 16 to 20 January 2O18</t>
  </si>
  <si>
    <t>_ Define and specify the Climate Service Station</t>
  </si>
  <si>
    <t>Prepare the presentations on ACMAD RCC and ACMAD MESA products for DRR for discussions</t>
  </si>
  <si>
    <t>EUMETSAT</t>
  </si>
  <si>
    <t>Technical Visit to JRC</t>
  </si>
  <si>
    <t>ISPRA, Italy  May 2018</t>
  </si>
  <si>
    <t>_ Detail development of the CSS</t>
  </si>
  <si>
    <t>JRC</t>
  </si>
  <si>
    <t>Reading , May 2018</t>
  </si>
  <si>
    <t>_Test and Review the Climate Data Store</t>
  </si>
  <si>
    <t>prepare and participate the visit</t>
  </si>
  <si>
    <t>Prepare and participate to the event</t>
  </si>
  <si>
    <t>ECMWF</t>
  </si>
  <si>
    <t>Mission to ECMWF</t>
  </si>
  <si>
    <t xml:space="preserve">Training on NFCS </t>
  </si>
  <si>
    <t>Niamey Niger Feb 13 to 15 2018</t>
  </si>
  <si>
    <t>_train national experts on regional products and establishment/implementation of NFCS</t>
  </si>
  <si>
    <t>Year 20178  period Q1 2018</t>
  </si>
  <si>
    <t>recoonect with Mac kenzie Dove at NCAR, discuss superimposition of parameter and its anomaly on the same map for analyses</t>
  </si>
  <si>
    <t>contact JN Thepaux for CDS, contact christine CMSAF for expansion of CM SAF climate monitoring/assessmen function</t>
  </si>
  <si>
    <t xml:space="preserve">Read the concep note and invitiation for resilient infrastructure in the Sahel </t>
  </si>
  <si>
    <t xml:space="preserve">meet with Bob on Monday to stabilize training manual for drought , long range forecasting at National level, ensure practical procedures to generate each product is available as annex, discuss automatic scripts to generate pressuree and orther parameters with anomalies on the same map calling Grads </t>
  </si>
  <si>
    <t>briefing on drought monitoring and long range forecasting training manual</t>
  </si>
  <si>
    <t>review status of responses to invitation letters to designate participants for the feb 2018 USAID training, review budget draft</t>
  </si>
  <si>
    <t>Bob met and advances made on training manual,  some maps and graphs to be updated including precip and Lead Centre long range forecasts</t>
  </si>
  <si>
    <t>read the pytthon training manual for cpernicus CDS test phase with ECMWF</t>
  </si>
  <si>
    <t>train gedeon, bachir, bob and hubert on annual cycle of precipitation graphs</t>
  </si>
  <si>
    <t>weak positive trend wet of ghana in cote ivt of Ghana xx and weak negative trend east of ghana</t>
  </si>
  <si>
    <t xml:space="preserve">significant positive precipitation trend in northern DRC, </t>
  </si>
  <si>
    <t xml:space="preserve">50 per below along the coasts of congo and angola, 50 percent below over northern DRC for FMA and MAM reduce below average to 40 over coastan cono, angola , mozambique and south africa, </t>
  </si>
  <si>
    <t xml:space="preserve">La Nina watch with maximum sst towards de date line,  tropical NA positive, Eq atl positive , trop south atl negative as well as off coast of GHA and SADC in the Indian Ocean, </t>
  </si>
  <si>
    <t>Moderate La nina on weakly sst,  TSA neutral negative will evolve toward negative, TNA positive will persit</t>
  </si>
  <si>
    <t>costal mozambique and south africa below and above over coastal namibia and angola 40 percent above precip</t>
  </si>
  <si>
    <t>analog years 1996**, 2001**, 2006*, 2009*, 2012****</t>
  </si>
  <si>
    <t>analog for north Africa  2006, 2017</t>
  </si>
  <si>
    <t>West africa 2006, 1996, 2017;  Central africa 2012, 1996, 2006, SADC 2012 for coastal atlantic and 2006 for coastal indian ocean,  over GHA 2006, 1996; 2001</t>
  </si>
  <si>
    <t>Feb 01 2018</t>
  </si>
  <si>
    <t>prepare the paper on climate services for resilient infrastructure for the African Climate Resilient Infrastructure Summit ( ACRIS III) Feb 27 and 28 2018</t>
  </si>
  <si>
    <t>Feb 02 2018</t>
  </si>
  <si>
    <t>read the python i/o, data structure … Chapetr in preparation of the copenicus C3C meeting on CDS</t>
  </si>
  <si>
    <t>Feb 05 2018</t>
  </si>
  <si>
    <t>Review the Barcelona center email on jan 30 on dust data in grib 2 format and respond</t>
  </si>
  <si>
    <t>Recontact acriss organizers for participation  letter to ACMAD DG</t>
  </si>
  <si>
    <t>Read the report on AU_EU partnership on science by JRC</t>
  </si>
  <si>
    <t>Seminar on Risk Perception, vulnerability&amp;communication for extreme weather events online at NCAR by Kevin Ass Advanced study prograll MMM/RAL</t>
  </si>
  <si>
    <t>distinguish tornado and hurricanes</t>
  </si>
  <si>
    <t>review and update weekly report of Gedeon</t>
  </si>
  <si>
    <t>read on accreditation, certification ,  outline of the BAMS paper on CSIS incliding CST , prepare response to wmo on participation to CCL and TECO</t>
  </si>
  <si>
    <t>review RARS rexpression of interest candidates aplication assesment report</t>
  </si>
  <si>
    <t>Feb 07</t>
  </si>
  <si>
    <t>Request of annual cycle for cape tow were water reservoir are 25 percent filled for 2017, 2016, 2015, 2014 , read reports from AMS on Cape town water problems due to drought</t>
  </si>
  <si>
    <t>read impact 2C final report to get methodology useful or GFCS ACP</t>
  </si>
  <si>
    <t>briefing 1 for FMA and MAM 2018rget season,  trend positive precip in north Africa western mediteranee in northern Morroco o and wesrtern coastal algerial and coastal Tunisia</t>
  </si>
  <si>
    <t>feb 08!</t>
  </si>
  <si>
    <t>review and edit project website with solly, organinize a meeting with all to assess progress on the website development</t>
  </si>
  <si>
    <r>
      <t xml:space="preserve">finalize technical note, </t>
    </r>
    <r>
      <rPr>
        <b/>
        <i/>
        <sz val="11"/>
        <color theme="1"/>
        <rFont val="Calibri"/>
        <family val="2"/>
        <scheme val="minor"/>
      </rPr>
      <t>prepare paper for acris iii,</t>
    </r>
    <r>
      <rPr>
        <sz val="11"/>
        <color theme="1"/>
        <rFont val="Calibri"/>
        <family val="2"/>
        <scheme val="minor"/>
      </rPr>
      <t xml:space="preserve"> prepare presentation for next week training</t>
    </r>
  </si>
  <si>
    <t>Feb 09</t>
  </si>
  <si>
    <t>meeting and finalize the ToT training programme with yaka, daouda</t>
  </si>
  <si>
    <t>meeting with ADG who introduczed SWIFT funded by UK and SFR Racine network of scientists in Niamey</t>
  </si>
  <si>
    <t xml:space="preserve">improve acmad communication, coordination meetings, financial reporting coordination, IT involvment,  payment of tax by local experts, andre introduced people on next week's USAID project training next week, </t>
  </si>
  <si>
    <t xml:space="preserve">information given on afdb support for continuation of MESA,  adg  indicates that sawidra funding would be used to continue MESA continuation, climate component of sawidra it will be called, hydromet, EDF GFCS ACP, USAID climate services, SAWIDRA climate services,  SERVIR project to recruit drr person for sawidra and build rars receiving station at new acmad site, </t>
  </si>
  <si>
    <t>Feb 12</t>
  </si>
  <si>
    <t xml:space="preserve">presentation of the drought module and ppt for ToT by Bob  wth review and edite by Andre  </t>
  </si>
  <si>
    <t>review budget for the ToT starting tomorow and sign vouchers for payment of per diems, flights tickets and cost of conference that is coffee breaks</t>
  </si>
  <si>
    <t>read the world Bank Africa Climate Business Plan</t>
  </si>
  <si>
    <t>Speaker Info ACRISSIII:              Recent droughts observations and impacts in Africa: the challenge of moving from current late response to effective prevention and preparation  using climate services</t>
  </si>
  <si>
    <t xml:space="preserve">Mot du ADG Lamptey,  allocution du representant de la coordination régionale GFCS, demandes des états pour mettre en place le CNSC et l'équipe de coordination est réduite pour assurer ces demandes, c'est pourquoi ACMAD et AGRHYMET sont solliciter pour aider,  Pacal Yaka a remercié les participants et ACMAD pour les efforts et les défis du continent, </t>
  </si>
  <si>
    <t>Feb 13</t>
  </si>
  <si>
    <t>presentation des objectifs, du guide de developpement de services et 2 exemples de services pour la surveillance dela memingite et la sécherresse pour la DRR</t>
  </si>
  <si>
    <t xml:space="preserve">where and with what intensity for expected miningitis outbreak ? Meningitis data from WHO to ACMAD and ACMAD use for forecasting, </t>
  </si>
  <si>
    <t xml:space="preserve">Faire valider le guide pour le plan de développement des services,  utiliser el guide pour juste etendre les fonctionalités du GTP, et s'appuyer sur l'expérience du GTP pour developper les autres services sectoruiels, </t>
  </si>
  <si>
    <t xml:space="preserve">recommendation apres la consultation nationale, le DMN a travers son Ministre fait un point de présentation du plan en conseil de ministre, la feille de route pour le suivi, ls sommes proposées pour les consultants afin de realiser les plan d'action de 5000 dollars est très limitée, le casting des consultants est à parfaire, il faut etre précis sur les requirements, </t>
  </si>
  <si>
    <t>mauvaise experience les consultants non meteo font des documents à refaire,  Un cadre avec un plan régional d'action pour contribuer</t>
  </si>
  <si>
    <r>
      <t xml:space="preserve">Exemple l'achat de calculateurs pour </t>
    </r>
    <r>
      <rPr>
        <b/>
        <sz val="11"/>
        <color theme="1"/>
        <rFont val="Calibri"/>
        <family val="2"/>
        <scheme val="minor"/>
      </rPr>
      <t>faire les traitements au niveau regional pour</t>
    </r>
    <r>
      <rPr>
        <sz val="11"/>
        <color theme="1"/>
        <rFont val="Calibri"/>
        <family val="2"/>
        <scheme val="minor"/>
      </rPr>
      <t xml:space="preserve"> entretien et l'exploitation,  au niveau regional cela facilite l'éhnage des données et des produits avec les pays</t>
    </r>
  </si>
  <si>
    <t>Review and sign timeheets and paiyment vouchers</t>
  </si>
  <si>
    <t>Feb 19 2018</t>
  </si>
  <si>
    <t>review and edit the draft report of the ToT event last week , review financial statements for Dec and Jan 2018</t>
  </si>
  <si>
    <t>add section description in the introduction, add listion, , add the list of  criteria for service operationalization, …</t>
  </si>
  <si>
    <t>Feb 22  to 23   2018</t>
  </si>
  <si>
    <t>meeting with IRD on SFR Racine a network for research on resilience of agro ecosystems</t>
  </si>
  <si>
    <t xml:space="preserve">oresentation of sft racine by IRD to gather scientists on resilience, climate change impacts on agro ecosystems,  Conrext in Niger University, AGRHYMET, NBA, ACMAD with expertise that need to be interconnected, Observatories and isolated researchers little sustainability, students and scientists at universities but no technician and enginners,  plans for climate resilience for Chad and Niger Basins,  SFR to provide visibility to individual actions showing complementarity and exposure </t>
  </si>
  <si>
    <t>Objective to have a scientific community active on research</t>
  </si>
  <si>
    <t xml:space="preserve"> priorities include climate and ecosystem,  sustainable resource management,  cross cutting theme on   training, expertise, capitatlisation and ressources, </t>
  </si>
  <si>
    <t>2 briefing on MAM and AMJ 2018 seasonal climate outlook  with hubert</t>
  </si>
  <si>
    <t>trend for MAM and AMJ indicates sligth positive trend up to 10mm/decade in Sierra Leonne, south of guinea and Liberria, positive trend over south soudan, CAR and northern DRC and coastal part of Gabon and Congo, coastal south Tanzania and northernmost Mozambique as well as northern half of madagascar,    negative trend over  central and eastern  Nigeria,  Central tanzania, Kenye, Ethiopia and Somalia, most of south Africa and southern half of Mozambique,   coastal northern Angola and DRC</t>
  </si>
  <si>
    <t xml:space="preserve">MJO analysis indicates favorable MJO over Africa in late february with rossby wave leading to early to normal onset in the Gulf of Guinea </t>
  </si>
  <si>
    <t xml:space="preserve">profile above in coastal congo, deficit in botswana, Lesotho    northern half of Mdagascar above, southern Half of Madagascar below, Northern Mozambique above,  Central Namibia below with botswana,  La reunion above,  central south africa deficit,  Tunisia  near to below average precip, </t>
  </si>
  <si>
    <t>Feb 26</t>
  </si>
  <si>
    <t>draft inputs, read, review and edit the cliimate and meningitis vigilance nà2 for Niger, review draft technical note for the state of climate report in Africa for 2017,  draft ToRs for recruitment of consulatant on training materials for UASAId project</t>
  </si>
  <si>
    <t xml:space="preserve">purpuse of ACRIS given at the opening ceremony, by 2060 up to 60% african will live in cities, integrate climate change in planning is essential, stakeholder will discuss to prepare for a more resilient infrastructure, networking opportunity is unparallell, thank to host ministry , AUC and event sponsors, the chair then introduced Morocco ministry of energy, he mentioned about 100 ports, airports in construction in Africa,  Many existing ports, airports, roads in Africa are up to 50 years old and need maintenance and reports, Africa also need to develop services to operate these infrastructures , ingenierie de gestion des resources humaines, proposer des systeme d'esploitation des infrastructures pour justifier le financement, </t>
  </si>
  <si>
    <t xml:space="preserve">The middle class in Africa  requires services they may spend $500 dollars for month and need education, health services operating on infrastructures, for GHG emission china 23§, USA 19% and very little  for Africa who face drought, dertification, </t>
  </si>
  <si>
    <t>Feb 27</t>
  </si>
  <si>
    <t>attend sessions , ask question on the framework for resilience to include planning, design, build, operate and maintain infrastructure</t>
  </si>
  <si>
    <t xml:space="preserve">Dear Andre KAMGA FOAMOUHOUE,
Our 3rd Africa Climate Resilient Infrastructure Summit (ACRIS III) is underway, with our 'ice-breaker' Evening Reception at the Pullman Palmeraie Hotel; we hope you can join us!
As previously discussed and detailed within our original invitation, event delegates have been busy requesting introductory 15 minute 1-2-1 matchmaking meetings with you, our delegation of ACRIS III officials. A summary of your initial meetings are detailed below (also attached) with all meetings being held within the Pullman's Koutoubia Ballroom, starting sharp at 4:30pm on Tuesday 27th February. 
</t>
  </si>
  <si>
    <t xml:space="preserve">Mr. Andre Kamga Foamouhoue, Chief of Climate and Environment Department, African Centre for Meteorological Applications for Development 
Q: ACMAD as the continent wide program that works with regional and global partner has a fair amount of responsibility to deliver climate predictions? Question – are you (ACMAD) able to meet this challenge in the face of ever increasing demands (with increased frequency of extreme events? 
What do you see as the top 2 challenges, and how would you do things differently?
(Come back question(s) – What do you say to national institutions who say they want their own capacities and skills?, )
 What do you see as the role of academia/research in supporting climate resilient infrastructure development decisions? 
 What challenges have you experienced engaging with academia/research in this area?
</t>
  </si>
  <si>
    <t>control with solly the tech note, bulletin and synthesis for policy since sept 2017 on the off line website</t>
  </si>
  <si>
    <t>my weekly reports and tiemessheets preparation starting on week 57</t>
  </si>
  <si>
    <t>read the climate watch guidelines in climatestation directory</t>
  </si>
  <si>
    <t>meeting with a AFDB mission on assessment of national agriculture statistics required for strategic planning  to improve these statistics</t>
  </si>
  <si>
    <t xml:space="preserve">contribute with inputs on the brief for policy makers valid from MAMJ 2018  hazards include persistence of drought in SADC, expected drought in GHA, heavy rains in parts of central Africa,  early onset in the gUlf of Guinea, </t>
  </si>
  <si>
    <t>tasks for Lambert this week, prepare payments for local per diems for July 2017 Training, payment of hubert ticket to pregec, payment of serges invoces for coffe breaks related to 3 meetings including Jan 2017, July 2017 training and TOT of  Jan éà&amp;è meetin and Feb 2018, tickets for participants to ToT from Senegal and Burkina Faso, control justif document MESA from ICPAC, analyze the checklist for preparation of audit using gilles and cillss expert support, financial statements for Feb 2018</t>
  </si>
  <si>
    <t xml:space="preserve"> 27-Feb-2018    afternoon meetings with delegations schedule
 Start Time  End Time Organisation
 16:45  17:00  Global Parametrics
 17:30  17:45  AETS
 18:30  18:45  GECI ESPANOLA, S.A.
</t>
  </si>
  <si>
    <t>Veille technologique pour identifeir les technologies moins chers et avec des couts d'exploitaton/maintenance  limitées</t>
  </si>
  <si>
    <t>Natchigal power plan is a standadrd for public private partnership, unleash the private sector and practical solutions by World Bank, Bonds green ones, pension funds to invest in infrastructure assets</t>
  </si>
  <si>
    <t>March 05 2018</t>
  </si>
  <si>
    <t xml:space="preserve">finalize the brief for policy makers MAMJ 2018 get ready for publication, </t>
  </si>
  <si>
    <t>March 06 and 07  2018</t>
  </si>
  <si>
    <t>draft concept paper for climate component of SAWIDRA ACMAD</t>
  </si>
  <si>
    <t>review and sign timesheets and weekly reports</t>
  </si>
  <si>
    <t>submit concept to sustain climate services to AfDB</t>
  </si>
  <si>
    <t>March 08</t>
  </si>
  <si>
    <t>review input data, products, services catalogue, review and chech quality of brief for MAMJ 2018 and submit for web publication</t>
  </si>
  <si>
    <t>need to submit application for Afdb post</t>
  </si>
  <si>
    <t>download and get the LoA amendement signed and sent to WMO</t>
  </si>
  <si>
    <t>visit my google email in the afternoon and correct , check quality and approve the report of TOT on NFCS</t>
  </si>
  <si>
    <t>discuss with Bachir orange on the testing of archives for daily registers, monthly climate summaries,  scanning, digitization, catalogue of input data, products, and climate services</t>
  </si>
  <si>
    <t>presentation by bob and review of the draft stae of climate in 2017, the cover page picture should be adjusted with  mudslides</t>
  </si>
  <si>
    <t>March 12</t>
  </si>
  <si>
    <t xml:space="preserve">participate to defriefieng made by hubert on PRESAGG, </t>
  </si>
  <si>
    <t>final review of state of climate in 2017, Bob to prepare an operational procedure for state of climate products generation</t>
  </si>
  <si>
    <t>March 13 2018</t>
  </si>
  <si>
    <t>start prepare WMO day on climate smart and weather ready  with DMN,  stand on climate change, GFCS climate meningitis service, ACMAD's support to DMN , intraseasonal forecasts discussion for the dekadal bulletins</t>
  </si>
  <si>
    <t>review and guide to Lambert and the collection of justification of expences from ICPAC, AGRHYMET ….</t>
  </si>
  <si>
    <t>meeting to discuss future after USAID project, a concept was review for submission to Justus and email to ADG was sent by me with the draft concept attached</t>
  </si>
  <si>
    <t>March 14 2017</t>
  </si>
  <si>
    <t xml:space="preserve"> meeting on database, Geoserver, website with Bachir, Justin and solly</t>
  </si>
  <si>
    <t xml:space="preserve">data rescues with TCM, last page of TCM to develop by Friday March 15 3018,  manual d'utilisation </t>
  </si>
  <si>
    <t xml:space="preserve">daily registers  table of special observations and the last section to be added,  all reports including user manual to be reviewed and finalized next week, </t>
  </si>
  <si>
    <t xml:space="preserve">Geoserver to be deployed and installed with solly , updates of website of usaid in the network of acmad by solly, </t>
  </si>
  <si>
    <t>march 15 2018</t>
  </si>
  <si>
    <t>meeting with bob hold, he will freeze the sample state of climate report for Niger and related procedure manual and concentrate on input data catalogue for the dekadal climate diagnostic service, products catalogue for the dekadal climate diagnostics service and catalogue of climate service dateline on Friday 16 March 2018</t>
  </si>
  <si>
    <t>!!!!see bob tomorrow to complete the input data catalogue and products catalogue as well as the service catalogue ( done below)</t>
  </si>
  <si>
    <r>
      <t xml:space="preserve">Read the theme of this years AMS 99th annual meeting on " 2019 Theme: </t>
    </r>
    <r>
      <rPr>
        <b/>
        <sz val="11"/>
        <color theme="1"/>
        <rFont val="Calibri"/>
        <family val="2"/>
        <scheme val="minor"/>
      </rPr>
      <t>"Understanding and Building Resilience to Extreme Events by Being Interdisciplinary, International, and Inclusive (III)</t>
    </r>
    <r>
      <rPr>
        <sz val="11"/>
        <color theme="1"/>
        <rFont val="Calibri"/>
        <family val="2"/>
        <scheme val="minor"/>
      </rPr>
      <t>"</t>
    </r>
  </si>
  <si>
    <t>Being Interdisciplinary, International, and Inclusive (III)"
Analyses by reinsurance companies have clearly shown the monotonically increasing cost of extreme events. There are a number of interrelated factors that have contributed to this increased vulnerability. For example, sea level rise combined with the migration of people to coastal regions exacerbates the impacts of hurricane/typhoon landfall and tsunamis, the interdependent nature of the energy grid with other infrastructure and our increasing reliance on technology would lead to a cascading negative effect if a major space weather event or other natural hazard were to occur, changes in climate have led to more frequent water extremes from flooding to drought conditions that significantly impact energy and food production, and the increasing number of wildfires has destroyed large regions of forests and buildings while also enhancing the risk of landslides and contributing to extreme air pollution events. Finally, urban-to-regional-scale air pollution episodes can be particularly hazardous under severe meteorological stagnation events.
Interdisciplinary
The need for improving our fundamental understanding and prediction of extreme events in a changing climate is a high priority but it is also clear that these problems are inherently interdisciplinary and require approaches that support what has been described as convergence. A recent National Academy of Sciences, Engineering, and Medicine report referred to convergence as relying “on forming a web of partnerships to support boundary-crossing research and to translate advances into new products.” Social scientists and other stakeholders must be included in the conversation from the start in order to understand each other’s “language” before creating a set of shared goals. 
International
Increasing understanding and building resilience to extreme events are international imperatives. Collaborating with other countries brings the collective expertise of the science and engineering communities from around the world to tackle some of the most important and shared problems facing society (see list above). 
Inclusive
Increasing diversity is a national imperative. Research by psychologists, sociologists, economists, and demographers has shown that diverse groups are more innovative than homogeneous groups and are better at solving complex problems. In addition lower income, underrepresented groups often suffer the most during an extreme event such as a heat wave, flooding (especially in urban regions), tornadoes moving through regions dominated by the presence of mobile homes, or rapidly eroding coastlines forcing mass migration, which is a situation currently impacting the indigenous people of Alaska.
Observational and modeling studies related to improving both our understanding of the fundamental processes that lead to extreme events and predictability are encouraged.The impact of a changing climate on extreme events will be highlighted. There will be sessions that provide illustrative examples of successful convergent research from multiple disciplines and approaches to obtain funding for interdisciplinary work. Efforts to build resilience, improve communication, provide decision support for extreme events, and work closely with municipal city managers and emergency responders will be highlighted.  International partnerships that address research and applications on extreme events and efforts to increase diversity in the weather enterprise, including training the next generation of scientists and engineers, are major thrusts under this theme.</t>
  </si>
  <si>
    <t xml:space="preserve">review brief for pocicy for OCHA with Huvbert, a standadrd operating procedure to digitatile long range forecast  will be made by hubert next week </t>
  </si>
  <si>
    <t>March 19 2018</t>
  </si>
  <si>
    <t>Travel to addis for ECA workshop on Socio economic benefits of CIS for DRR sector</t>
  </si>
  <si>
    <t>March 20</t>
  </si>
  <si>
    <t>opening ceremony and presentation of the programme by WISERCoordinator /ACPC</t>
  </si>
  <si>
    <t xml:space="preserve">Introduction by murombesi ACPAC acting director, </t>
  </si>
  <si>
    <t>investment in climate services in budget is very low, meteorology underfunded and not included in decision making</t>
  </si>
  <si>
    <t>need systems to incentivize policy makers to invest in cis and its mainstreaming in policies, profgrammes and practices,  hypothesis for every dollar invested a significant amount is gained in returns, relate losses to climate disruptions can be done with the model to be presented,  the models should be further developped,  time lag between climate and impacts is long, interogate the model and how to improve it, this meeting should look at weakness, deficiencies and how to customize the model</t>
  </si>
  <si>
    <t xml:space="preserve">introduction of participants, </t>
  </si>
  <si>
    <t xml:space="preserve">chair enerst afiesimana to chairmanship,  he completed a project in ethiopia on using climate information to support agriculture, 35% increase in production and 38% increase </t>
  </si>
  <si>
    <t xml:space="preserve">Need for investment in climate information , instrument for DRR are also limited, </t>
  </si>
  <si>
    <r>
      <t xml:space="preserve">Brad garanganga made a presentation,     </t>
    </r>
    <r>
      <rPr>
        <b/>
        <sz val="11"/>
        <color theme="1"/>
        <rFont val="Calibri"/>
        <family val="2"/>
        <scheme val="minor"/>
      </rPr>
      <t>on introduction to socio economic benefits of CIS</t>
    </r>
    <r>
      <rPr>
        <sz val="11"/>
        <color theme="1"/>
        <rFont val="Calibri"/>
        <family val="2"/>
        <scheme val="minor"/>
      </rPr>
      <t xml:space="preserve">,   </t>
    </r>
    <r>
      <rPr>
        <b/>
        <sz val="11"/>
        <color theme="1"/>
        <rFont val="Calibri"/>
        <family val="2"/>
        <scheme val="minor"/>
      </rPr>
      <t>basic overview</t>
    </r>
    <r>
      <rPr>
        <sz val="11"/>
        <color theme="1"/>
        <rFont val="Calibri"/>
        <family val="2"/>
        <scheme val="minor"/>
      </rPr>
      <t xml:space="preserve"> on the subject in Africa and the world.  Outline  include  Global cost of disasters,  Hydromet hazards, Forecasts verification, cost of disaster increases 15 fold from 1950 to 1990s.  </t>
    </r>
    <r>
      <rPr>
        <b/>
        <sz val="11"/>
        <color theme="1"/>
        <rFont val="Calibri"/>
        <family val="2"/>
        <scheme val="minor"/>
      </rPr>
      <t>Economic losses up to US$66 billions on average per year</t>
    </r>
    <r>
      <rPr>
        <sz val="11"/>
        <color theme="1"/>
        <rFont val="Calibri"/>
        <family val="2"/>
        <scheme val="minor"/>
      </rPr>
      <t xml:space="preserve">  equivalent to .7 GDP, developing countries GDP losses above 10%,  Floods, epidemics , droughts are the most impacting hazards with drougth casualities in Africa  up to 70%,   </t>
    </r>
    <r>
      <rPr>
        <b/>
        <sz val="11"/>
        <color theme="1"/>
        <rFont val="Calibri"/>
        <family val="2"/>
        <scheme val="minor"/>
      </rPr>
      <t>exposure and vulerability of communities combined with hazards lead to high risks</t>
    </r>
    <r>
      <rPr>
        <sz val="11"/>
        <color theme="1"/>
        <rFont val="Calibri"/>
        <family val="2"/>
        <scheme val="minor"/>
      </rPr>
      <t xml:space="preserve">,  Early warnings are known to help reduce impacts,   Droughts of 80s cost  hundred thousands of deaths, up to 1 billion losses in south Africa.    </t>
    </r>
    <r>
      <rPr>
        <b/>
        <sz val="11"/>
        <color theme="1"/>
        <rFont val="Calibri"/>
        <family val="2"/>
        <scheme val="minor"/>
      </rPr>
      <t>CIS provides benefits</t>
    </r>
    <r>
      <rPr>
        <sz val="11"/>
        <color theme="1"/>
        <rFont val="Calibri"/>
        <family val="2"/>
        <scheme val="minor"/>
      </rPr>
      <t xml:space="preserve"> including agric production, boosting GDP, little adavantage is taken by communities to good climate conditions because of low investments in hydromet services,  </t>
    </r>
    <r>
      <rPr>
        <b/>
        <sz val="11"/>
        <color theme="1"/>
        <rFont val="Calibri"/>
        <family val="2"/>
        <scheme val="minor"/>
      </rPr>
      <t>needs:  invest in EWS and contingency planning,</t>
    </r>
    <r>
      <rPr>
        <sz val="11"/>
        <color theme="1"/>
        <rFont val="Calibri"/>
        <family val="2"/>
        <scheme val="minor"/>
      </rPr>
      <t xml:space="preserve">   over 90% of disasters in Africa are due to natural hazards,  monitoring of climatic trends, generating  forecasts from minutes to decades are essential,   Forecasts have been verified for different timescales, </t>
    </r>
    <r>
      <rPr>
        <b/>
        <sz val="11"/>
        <color theme="1"/>
        <rFont val="Calibri"/>
        <family val="2"/>
        <scheme val="minor"/>
      </rPr>
      <t>Over SADC on seasonal forecasts  since 2000 hit rates moves from 60% to about 80% in 2015,  False alarm moved from 40% to less than 10%,  Emerging opportunities for NMHSs  include the Sendai framework with a new paradigm to strengthen  preparation with investments in MEWS,  comments</t>
    </r>
    <r>
      <rPr>
        <sz val="11"/>
        <color theme="1"/>
        <rFont val="Calibri"/>
        <family val="2"/>
        <scheme val="minor"/>
      </rPr>
      <t xml:space="preserve"> from UNISDR highliting additional sources of information for the overview indicating that there is A</t>
    </r>
    <r>
      <rPr>
        <b/>
        <sz val="11"/>
        <color theme="1"/>
        <rFont val="Calibri"/>
        <family val="2"/>
        <scheme val="minor"/>
      </rPr>
      <t>frica status report launched in Mauritius</t>
    </r>
    <r>
      <rPr>
        <sz val="11"/>
        <color theme="1"/>
        <rFont val="Calibri"/>
        <family val="2"/>
        <scheme val="minor"/>
      </rPr>
      <t xml:space="preserve">, he mentioned the international disaster base ,  ISDR assigned 3 SDGs, </t>
    </r>
    <r>
      <rPr>
        <b/>
        <sz val="11"/>
        <color theme="1"/>
        <rFont val="Calibri"/>
        <family val="2"/>
        <scheme val="minor"/>
      </rPr>
      <t>the Africa programme of Action for DRR</t>
    </r>
    <r>
      <rPr>
        <sz val="11"/>
        <color theme="1"/>
        <rFont val="Calibri"/>
        <family val="2"/>
        <scheme val="minor"/>
      </rPr>
      <t xml:space="preserve"> linked to Sendai framework,  South Sudan mentioned the </t>
    </r>
    <r>
      <rPr>
        <b/>
        <sz val="11"/>
        <color theme="1"/>
        <rFont val="Calibri"/>
        <family val="2"/>
        <scheme val="minor"/>
      </rPr>
      <t>need to update information provided</t>
    </r>
    <r>
      <rPr>
        <sz val="11"/>
        <color theme="1"/>
        <rFont val="Calibri"/>
        <family val="2"/>
        <scheme val="minor"/>
      </rPr>
      <t xml:space="preserve">, </t>
    </r>
    <r>
      <rPr>
        <b/>
        <sz val="11"/>
        <color theme="1"/>
        <rFont val="Calibri"/>
        <family val="2"/>
        <scheme val="minor"/>
      </rPr>
      <t>Brad responded and took note of the comments made</t>
    </r>
  </si>
  <si>
    <r>
      <t>Presentation 2  by george  on the tools  starting with policy intervention and look at effects of these interventions, direct and indirect benefits , look on impacts on households, businesses and governments,  distinguish immediate impacts and emerginging ones overtime,  the approach  include 3 aspects: - investment on CIS, costs of refixing road for example, benefits like employement and household income. Not a lot investments in climate services ,</t>
    </r>
    <r>
      <rPr>
        <b/>
        <sz val="11"/>
        <color theme="1"/>
        <rFont val="Calibri"/>
        <family val="2"/>
        <scheme val="minor"/>
      </rPr>
      <t xml:space="preserve"> little look at the cost avoided with CIS , if 20 million is invested the return time may be several year up to a decade. </t>
    </r>
  </si>
  <si>
    <r>
      <t xml:space="preserve">il y a 2 ans ACMAD envoyait des infos sur le climat, il  a cessé de maintenir les info fourni pour l'agriculture , ne faut il pas envisager relancer ce programme,?  Mme Yap Abdou Dir protection civile cameroun les recommendations des grandes réunions sont difficiles à appliquer dans les pays, les pays sont plus portés vers la sécurité et peu en sécurité civile, les produits ACMAD ne sont pas accompagner d'un dispositif pour tirer profit des informations,  Burkina dit qu'il y a des efforts de la météo qui donne des prévisions qui ne croisent pas avec les produits hydrologiques ( </t>
    </r>
    <r>
      <rPr>
        <b/>
        <sz val="11"/>
        <color theme="1"/>
        <rFont val="Calibri"/>
        <family val="2"/>
        <scheme val="minor"/>
      </rPr>
      <t>lnecessité que e GFCS  mis en oeuvre dans les pays assure la coordination avec croisement des infos</t>
    </r>
    <r>
      <rPr>
        <sz val="11"/>
        <color theme="1"/>
        <rFont val="Calibri"/>
        <family val="2"/>
        <scheme val="minor"/>
      </rPr>
      <t xml:space="preserve">), </t>
    </r>
  </si>
  <si>
    <r>
      <t xml:space="preserve">new approach may include  opportunity costs in the assessment to convince policy makers, how avoided cost is estimated and pertinent ,  recommend to try methods for SEB and make the tool apply in different institutions, open with pilot projects on SEB, </t>
    </r>
    <r>
      <rPr>
        <sz val="11"/>
        <color theme="1"/>
        <rFont val="Calibri"/>
        <family val="2"/>
        <scheme val="minor"/>
      </rPr>
      <t xml:space="preserve"> the language should be understandable to policy makers,  Brad responded with the need to develop how we communicate and strenthen partnerships </t>
    </r>
  </si>
  <si>
    <t>questions:  why use exponential instead of logarithmic functions for impact assessment of floods</t>
  </si>
  <si>
    <t>March 20 to 23</t>
  </si>
  <si>
    <t xml:space="preserve">attend SEB of CIS meeting 20 and 21,  climate talks and exchange of experiences on RCOFs on 22 and 23 </t>
  </si>
  <si>
    <t>email from WMO with ccl 17 date  Ccl on 10 and 13 April and TECO on 11 and 12 April i and marina to present CST</t>
  </si>
  <si>
    <t>march 24</t>
  </si>
  <si>
    <t>back from addis after SEB, RCOFs coordinataion, SEB meeting, climate talks</t>
  </si>
  <si>
    <t>draft proposal intra acp GFCS for ECCASS and ACP</t>
  </si>
  <si>
    <t>Budget execution statement for usaid reviewed and submited with proposed modification for WMO Veronica</t>
  </si>
  <si>
    <t xml:space="preserve">train climate expert on MJO, Kevib, Rossby and production of technical note for dakadal climate monitoring and week 1 to weeK 2 outlooks  </t>
  </si>
  <si>
    <t>March 26 to 27</t>
  </si>
  <si>
    <t>sign vouchers for payments usaid project</t>
  </si>
  <si>
    <t>April 03 2018</t>
  </si>
  <si>
    <t>April 04 2018</t>
  </si>
  <si>
    <t>Prepare paper for ccl2018 Climqte Service Toolkit and CISIS</t>
  </si>
  <si>
    <t>Review ccl presentation on Climate Service Toolkit</t>
  </si>
  <si>
    <t>repare the DSF bulletig for AJ and MJJ 2018 with disturbance on the first part of the rainy season in the Sahel,  review the log range forecast map, prepare and submit inputs to the ppt for ccl TECO to be held next week in Genevva</t>
  </si>
  <si>
    <t xml:space="preserve">prepare the presentation on the 2017 state of africa s climate to be presented on april 11 2018 at NCFS meeting at undp Niger </t>
  </si>
  <si>
    <t>Bonjour chers collègues, chers partenaires,J’espère que mon message vous retrouve en parfaite santé ! Vous êtes cordialement invités à prendre part à la réunion de la Task force Services Climatiques qui aura lieu le Mercredi 11 Avril 2018 à 10h00 à la Maison des Nations Unies. L’ordre du jour de la réunion comporte les points suivants :     
1.  Introduction, amendements/validation agenda (5mn)
2. Partage d’informations sur le processus du CNSC (15mn) - par GFCS &amp; DMN
-  Etat de mise en œuvre du CNSC
-  Défis &amp; perspectives
        3.  Etat du Climat en Afrique en 2017 (15mn) - par ACMAD
4.       Présentation sur une initiative ‘‘d’Appui au développement d’un Système d’Informations et de gestion des risques de catastrophes au Niger’’, en appui au CREWS (15mn) – par le PNUD
5.       Présentation du PAM sur son projet de soutien aux services climatiques au Niger (15mn)
6.       Divers (10mn)
Merci SVP de bien vouloir confirmer votre disponibilité à y prendre part.
 Cordiales salutations,
Daouda</t>
  </si>
  <si>
    <t>April 06 2018</t>
  </si>
  <si>
    <t xml:space="preserve">read WMO doc on QS for climate services and ISO 9001:2015  7 principles </t>
  </si>
  <si>
    <r>
      <t xml:space="preserve">coordination meeting with the need for hubert and bob to work on </t>
    </r>
    <r>
      <rPr>
        <b/>
        <sz val="11"/>
        <color rgb="FFFF0000"/>
        <rFont val="Calibri"/>
        <family val="2"/>
        <scheme val="minor"/>
      </rPr>
      <t>catalogues and procedures usng scripts f</t>
    </r>
    <r>
      <rPr>
        <sz val="11"/>
        <color rgb="FFFF0000"/>
        <rFont val="Calibri"/>
        <family val="2"/>
        <scheme val="minor"/>
      </rPr>
      <t xml:space="preserve">or each product of the different services </t>
    </r>
  </si>
  <si>
    <t>weekly reports timesheet for me submitted fro week 56 to week 65 ending on april 08 2018</t>
  </si>
  <si>
    <t>Aprl  08 and 09</t>
  </si>
  <si>
    <t>travel to geneva fo  CCl   aprl 10 to 14  2017</t>
  </si>
  <si>
    <t>Aprl 10  2018</t>
  </si>
  <si>
    <t xml:space="preserve">World Economic forum higglight disasters and weather extremes, short break </t>
  </si>
  <si>
    <t xml:space="preserve">WMO in collaboration with the CBS/CCl Inter-Programme Expert Team on Operational Prediction from Sub-seasonal to Longer-time Scales (IPET-OPSLS) has initiated a series of Workshops on Operational Climate Prediction to facilitate the dialogue between various operational climate prediction centres (including, inter alia, GPC-LRFs, RCCs) and to strengthen interaction and enhance partnership between operational and research communities. 
</t>
  </si>
  <si>
    <t xml:space="preserve">Second WMO Workshop on Operational Climate Prediction from 30 May to 1 June 2017 in Barcelona, Spain, hosted by the Barcelona Supercomputing Centre (BSC). </t>
  </si>
  <si>
    <t>election of president of CCl  Ms   Manola Brunet</t>
  </si>
  <si>
    <t>April !! 2018</t>
  </si>
  <si>
    <t xml:space="preserve">openng of TECO by chair Roger pulwarthy,  gave floor ccl president to peterson see accoplishent and giuide the future,  agenda presented, objectives, contributions of </t>
  </si>
  <si>
    <t>TECO objectives  to highligth ccl outputs like tools, products, practices , stiulate discussion on the state of the art</t>
  </si>
  <si>
    <t>Engage with uses, find and provide what they need, document and communicate the results</t>
  </si>
  <si>
    <t>usd 9 billion projects in the world, project phases include traning, comunication phase 2 on tailoring climate services and dialogue with users</t>
  </si>
  <si>
    <r>
      <t xml:space="preserve">S2S forecasting by arun kumar,   objective methods,   weakness of rccof   lack of forecasts impact assessment, lack of objectivity purely, products not tailored , how to use terciles, terciles are book covers,  strengths of rcofs include capacity developement and collaboration, coordination of RCOFs, NMHSs RCC GPCs, networking, communication and awareness of users  </t>
    </r>
    <r>
      <rPr>
        <b/>
        <sz val="11"/>
        <color theme="1"/>
        <rFont val="Calibri"/>
        <family val="2"/>
        <scheme val="minor"/>
      </rPr>
      <t>need objective forecasting and towards tailored information, RCOFs for services</t>
    </r>
    <r>
      <rPr>
        <sz val="11"/>
        <color theme="1"/>
        <rFont val="Calibri"/>
        <family val="2"/>
        <scheme val="minor"/>
      </rPr>
      <t>,</t>
    </r>
  </si>
  <si>
    <t>April 16 2018</t>
  </si>
  <si>
    <t>meet with Bachir to make the vigilance for meningitis maps for Africa and Niger for WMO publication</t>
  </si>
  <si>
    <t>start preparation of template for technical note for countries attending pRESASS 2018</t>
  </si>
  <si>
    <t>review state of climate 2017 to facilitate publication by WMO, title : state of climate in Africa</t>
  </si>
  <si>
    <t>submit a 2 vigilance products for the WMO paper reviewed last with in Geneva with WMO communication section</t>
  </si>
  <si>
    <t>April 18 2018</t>
  </si>
  <si>
    <t xml:space="preserve">attend  the meeting to review the strategy for agriculture resaerch of the ministry of agriculture in Niger,  climate service for agriculture information system, support to operations of the NFCS WG on climate and agriculture programme proposed to strengten NMHS of Niger and Ministry of agriculture collaboration for application of climate information for agriculture  research and development </t>
  </si>
  <si>
    <t>April 19 2018</t>
  </si>
  <si>
    <t>prepra ccl 17 report and draft of the drivers section in the state of africa s climate report following wmo comments</t>
  </si>
  <si>
    <t>April 20</t>
  </si>
  <si>
    <t>first briefing for PRESASS, prepare presentation for PRESASS on CST,  review and revise state od climate report of 2017 for WMO</t>
  </si>
  <si>
    <t xml:space="preserve">Grant Consolidation Workshop” for the intra-ACP Climate Service and related application programme, which would take place on 12-14 June 2018 at EUMETSAT HQ, in Darmstadt, Germany. </t>
  </si>
  <si>
    <t>meet the fnance and adin officer on review of financial statements from dec to march ( journal, bank reconciliation, cash flow reconcilialition, budget execution statement</t>
  </si>
  <si>
    <t xml:space="preserve">dicuss with NRC deployee on interpretation of products in the state of cliate report WMO format </t>
  </si>
  <si>
    <t>monitor preparaton of briefing for continental and presass forecasts</t>
  </si>
  <si>
    <t>repare my weelky reports and timesheets</t>
  </si>
  <si>
    <t xml:space="preserve">meet with Lambert to finalize elements of secomd budget modification , take $2000 from ticket of NFCS consultations to fund PRESASS 2018 in Abidjan,   per diem rate at euro 150,  </t>
  </si>
  <si>
    <t>challenges are resources to improve services and increase dialogue keep with  Ras</t>
  </si>
  <si>
    <t>JP ceron on climate predictions , projectons and delvery  mechanism  ,   opace 3 achieveents, next steps , discussion</t>
  </si>
  <si>
    <t>RCCs, RCOFs, operational predictions from sub season to longer tiescales, GSCU, Tailoring, CSIS, climate projections</t>
  </si>
  <si>
    <t xml:space="preserve">revision of GDPFS manual, review RCC establishment and operation  of WMO RCCs, , Revision of ToRs of TT TCI, starting the guidance documentation,  workshop  of ccl/cbs ET OPLS liked with CSIS, workshop on operational prediction, GSCU, CST requireents, guidance on LRF practices,   GSCU operational like scchedule, drafted user guide, coments being analyzed, comitment for operational phase, IPET OPSLS involved,   update of RCOFs position papers, organized global RCOF review, way forward to engage users for co design, co production seeking sustainability, GDPFS seamlessness, ccl needs on specilized RCCs and GFCS, introduction to CST, CC information, Near Ter prediction decadal outlook established Lead Centre and Global Centres , Global Annual to Decadal outlook, </t>
  </si>
  <si>
    <t xml:space="preserve">invitation by the Ministry of agric and livestock pastoralism for a meeting on April  17 to 18 2018 for a workshop to review of niger agronomic research , training and innovation strategy </t>
  </si>
  <si>
    <t>briefing  ade, anomalies weekly, 30 days and 90 days, MJJ trends are  increase in Guinea, parts of ivoiry coast , ali and westernmost ivoiry coast, northern  Uganda, northern eastern DRC uch of south sudan, decrease trend in Nigeria , coastal caeroon to Congo</t>
  </si>
  <si>
    <t>SSTs weekl y, ndicates below average sst n equatorial eastern  pacific , near to below average over tropical atlantic morth and south, near average in the Mediteranean sea</t>
  </si>
  <si>
    <t xml:space="preserve">Monlthy sst ide, seasonal sst  indicate the stability on observed weekly patterns, </t>
  </si>
  <si>
    <t>ENSO region La Nina epected to transition to ENSO neutral  analog years 1996, 2001 indian , 2006 Atl and Indian, 2009, 2012 Atl</t>
  </si>
  <si>
    <t xml:space="preserve">teleconnection timeseries to  ENSO, Atl, Idinan indices, </t>
  </si>
  <si>
    <t>analog forecast, cpt and dnamical forecasts</t>
  </si>
  <si>
    <t xml:space="preserve">prepare verification of continental and 2017 presass and use for ocha flood contingency plan in Niger, encourage countries to eulate this good practice, </t>
  </si>
  <si>
    <t>programme of PRESASS with sessions and presentations preparation with Hubert with all sessions and presentations</t>
  </si>
  <si>
    <t>meet with admin and finance officer t prepare response to EU on the budget modification including contingency cost,  notarial letter of name change of the auditor,  detaled breakdown of expenditure</t>
  </si>
  <si>
    <t>review sample breakdown of mesa expenses justification breakdown template, see the notary act for chage of name for mesa verificator</t>
  </si>
  <si>
    <t>April 30 to May 04 2018</t>
  </si>
  <si>
    <t xml:space="preserve">attend pressas 2018 in Abidjan </t>
  </si>
  <si>
    <t xml:space="preserve">May 07 to 11 2018 </t>
  </si>
  <si>
    <t>holidays in Cameroon</t>
  </si>
  <si>
    <t xml:space="preserve">review the input data, products and sevices catalogues for RCC and ACMAD MESA, exchange with Solly and report for Feb NFCS training giving to him to update the logframe of usaid project website, review of drought training manual, Content of practical guides for forecasting , monitoring discussed with gedeon, echange with DMN on dust products from April to first dekad of May 2018,  review the paper to be published by wo on usaid project, review draft news article for usaid project on twinning for meningitis vigilance with NOAA/GPC , ACMAD and Niger DMN, prepare and submit presass report with request for remaining per diem, </t>
  </si>
  <si>
    <t>May 14 to 15  2018</t>
  </si>
  <si>
    <t xml:space="preserve">Prepare the mission to JRC end of May and EMETSAT mid June on GFCS ACP grants </t>
  </si>
  <si>
    <t>May 16 2018</t>
  </si>
  <si>
    <t>May 21 2018</t>
  </si>
  <si>
    <t>read the achievement report of GFDRR on the buildng resilemce of ACP programme on result 2 dealing with improving policy advices, strategies and planning capacities of RECs</t>
  </si>
  <si>
    <t>review imput data, products and services catalogues of CED</t>
  </si>
  <si>
    <t xml:space="preserve">hubert to provide  the guide for week 1 and 2 forecasts for precipitation </t>
  </si>
  <si>
    <t>AMCOMET report  2015 to 2017</t>
  </si>
  <si>
    <t>may 22 2018</t>
  </si>
  <si>
    <t>May 23 2018</t>
  </si>
  <si>
    <t xml:space="preserve">include forecasts aspect in drought monitoring and continental climate  forecast service, add vigilance ap sevice , add forecast in the products of drought monitoring and continental seasonal climate forecasts, add d and m on dekadal and monthly products naes respectively </t>
  </si>
  <si>
    <t>prepare weekly reports and timesheets</t>
  </si>
  <si>
    <r>
      <t xml:space="preserve">outputs  RECs DRR strategies are oprrational , Regional knowledge and understanding on DRM is enhanced, cooperation and networking are improved, advice and technical assistance is provided to countries to develop DRM policies, strategies and programmes, capacities enhanced for post disaster needs assessments  and recovery plannning,  </t>
    </r>
    <r>
      <rPr>
        <b/>
        <sz val="11"/>
        <color theme="1"/>
        <rFont val="Calibri"/>
        <family val="2"/>
        <scheme val="minor"/>
      </rPr>
      <t>Review and inputs made in the ACMAD GFCS ACP grant proposal on outputs, target groups, activities....</t>
    </r>
  </si>
  <si>
    <t>Review the catalog of services, input data, and products, a request b team leader was made to add a column for example pf service or product, prepare the meningitis vigilance products and attendance by hubert of the climate meningitis WG meeting of the NFCS in Niger, financial statements reviewed and finalized up to April 2018</t>
  </si>
  <si>
    <t>review of products generated by NOAA Kumar on  Z , RH … nstructions given to overlay agnitude maps and anomalies, add Z500 and Z 200</t>
  </si>
  <si>
    <t>May  25 to 31</t>
  </si>
  <si>
    <t xml:space="preserve">Definition and specification of climate service station  meeting at JRC attended </t>
  </si>
  <si>
    <t>June 01 2018</t>
  </si>
  <si>
    <t xml:space="preserve">meeting with Lambert on USAID and MESA, on usaid need to collect documents ( meetings and mission reports, delverables from the logframe, report on the website off line,  )  for evaluation and put on a google drive , </t>
  </si>
  <si>
    <t>Approval by AUC of the request to use contingency line for site preparation and preparation of video conference room should be collected by Lambert and the details justification of expenses table</t>
  </si>
  <si>
    <r>
      <t xml:space="preserve">review a feasibiity study for investent on access to information for agriculture risk management in Niger , provisional repport by a private advisory body calles SB conseil, inputs$propositions : the feasibility study analysed access to agriculture risk management information to improve farmers livelihoods in Niger. An action plan is proposed  to improve data collection, facilitate access to data/information and increase the number of smallholder farmers through capacity strengthening, direct dissemination to users without intermediairies, </t>
    </r>
    <r>
      <rPr>
        <b/>
        <sz val="11"/>
        <color theme="1"/>
        <rFont val="Calibri"/>
        <family val="2"/>
        <scheme val="minor"/>
      </rPr>
      <t>establish strong early warning systems</t>
    </r>
  </si>
  <si>
    <t>Infrastructure investment for RCC functions I will add human resources investment, institutional investments , internet, hard ware, software,  finance, power generators and UPS</t>
  </si>
  <si>
    <t xml:space="preserve">prepare JRC and EUMESAT GFCS ACP  3 presentations on climate activities:data, methods, tools, resources for JRC,  ACMAD grant for GFCS ACP ( thema prorities, users, services description, implementation partners and logframe,  schedule, governance and financial aspects), </t>
  </si>
  <si>
    <t>June 04 2018</t>
  </si>
  <si>
    <t>meeting with solly, collection of deliverables of USAID project for submission to google drive for the evaluation</t>
  </si>
  <si>
    <t>prepare the CED monthly report, prepare the USAID project monthly report</t>
  </si>
  <si>
    <r>
      <t>MESA legal document for name change of PKF was sent to Wassambo who reforwarded to EU , Lambert should print wassambo s message and put in the pkf file in ACMAD?MESA s records,</t>
    </r>
    <r>
      <rPr>
        <b/>
        <sz val="11"/>
        <color theme="1"/>
        <rFont val="Calibri"/>
        <family val="2"/>
        <scheme val="minor"/>
      </rPr>
      <t xml:space="preserve"> I should monitor the supply and services contracts of ACMAD MESA soon, </t>
    </r>
  </si>
  <si>
    <t>list of contracts ( personnel, works, services, supply…) in USAID project to be made by Lambert</t>
  </si>
  <si>
    <t>organize briefing for AMJ and MJJ 2018 , review technical note,  attend the national CREWS with paper on ACMAD contribution to iplementation with training on  cliamte forecats for updating contingency plans, integrated drought monitoring, hazards outlooks and scenrios, capacity building for NMHSs of Niger in collaboration with OCHA</t>
  </si>
  <si>
    <t>visit AMS website with statement on the use of the term meteorologists,  continue briefintg</t>
  </si>
  <si>
    <t>day 1 of ccl  ,  welcome by elena on behalf of SG,, she thanked Tom for the 8 years, MG and rapporteurs and ccl expets fo the work</t>
  </si>
  <si>
    <r>
      <t>ccl helped members and interational community on climate, demands for climate services is growng including private sectors,  WMO is recognized as a science organization,  validate, verify ,</t>
    </r>
    <r>
      <rPr>
        <sz val="11"/>
        <color rgb="FFFF0000"/>
        <rFont val="Calibri"/>
        <family val="2"/>
        <scheme val="minor"/>
      </rPr>
      <t xml:space="preserve"> authoritative poducts by ccl, complement the state of climate with impacts from sister agencies,</t>
    </r>
    <r>
      <rPr>
        <sz val="11"/>
        <color theme="1"/>
        <rFont val="Calibri"/>
        <family val="2"/>
        <scheme val="minor"/>
      </rPr>
      <t xml:space="preserve">  ccl meets a year before congress, new wmo strategy is in line with SDGs, need to consilidate efforts to accelarate products and services development, 3 priiorities ( resilience to hazards, adapattion,         5 long term goals  services, research, observation, synergies, seamless iintegrated appoach, despite efforrts on data less information is taken from it, (science, services, research and operation)</t>
    </r>
  </si>
  <si>
    <t>Max Dilley presented status report on climate services implementation for olic</t>
  </si>
  <si>
    <r>
      <t>architecture of CSIS,</t>
    </r>
    <r>
      <rPr>
        <sz val="11"/>
        <color rgb="FFFFFF00"/>
        <rFont val="Calibri"/>
        <family val="2"/>
        <scheme val="minor"/>
      </rPr>
      <t xml:space="preserve"> s</t>
    </r>
    <r>
      <rPr>
        <sz val="11"/>
        <rFont val="Calibri"/>
        <family val="2"/>
        <scheme val="minor"/>
      </rPr>
      <t>cope past , present and future  to broadening provision  of policy relevant climate information</t>
    </r>
  </si>
  <si>
    <r>
      <t>95 ECV availaible but not well discoverable,  CST for access to tools, methods, software, data and products, Twinning  using project resources, pcr, Adaptation Fund, CREWS, bilateral loans, ENSO infor UN and GSCU update highly demanded,   70 percent of countries need data rescue, s</t>
    </r>
    <r>
      <rPr>
        <sz val="11"/>
        <color rgb="FFFF0000"/>
        <rFont val="Calibri"/>
        <family val="2"/>
        <scheme val="minor"/>
      </rPr>
      <t>tandard  products no satisfaction</t>
    </r>
  </si>
  <si>
    <t>VVP of ccl barbara,  role of ccl in addressing members needs: opportunities and challenges</t>
  </si>
  <si>
    <t>Pers pectives,  Better services for society  with CSIS operational,    goal 2 Enhanced Earthe system  GDPFS,  goal 3 advamced research , monitor RCCs , guide of RCOFs process</t>
  </si>
  <si>
    <r>
      <t xml:space="preserve">sector RCOFs or user driven forums or platforms,  </t>
    </r>
    <r>
      <rPr>
        <b/>
        <sz val="16"/>
        <color rgb="FFFF0000"/>
        <rFont val="Calibri"/>
        <family val="2"/>
        <scheme val="minor"/>
      </rPr>
      <t>co design, co develop  and co produce</t>
    </r>
  </si>
  <si>
    <r>
      <t xml:space="preserve">review the monthly climate diagnostic for April 2018, </t>
    </r>
    <r>
      <rPr>
        <sz val="11"/>
        <color rgb="FFFF0000"/>
        <rFont val="Calibri"/>
        <family val="2"/>
        <scheme val="minor"/>
      </rPr>
      <t>recall Hubert to put data Source : url to NCEP,  to put the color scale for anomaies, add Z 500  dekadal, montly and relted anomalies, at url source to SST not IRI,  forecasts recip and temp frpm ay to June not July 2018</t>
    </r>
  </si>
  <si>
    <t>prepare monthly repots for ACMAD board</t>
  </si>
  <si>
    <t>June 05 2018</t>
  </si>
  <si>
    <t>attend the review meeting on the feasibility study to invest in access to inforation for agriculture risk manageent in Niger</t>
  </si>
  <si>
    <t>june 07 2018</t>
  </si>
  <si>
    <t>files of deliverables uploaded for usaid project</t>
  </si>
  <si>
    <t>organize the briefing for JJA and JAS 2018 with hubert and Gedeon, enso analog 2006, 2012, 2009, 1996</t>
  </si>
  <si>
    <t>for west africa  only 2009,  2012, gulf of guinea 2009 nd 2006, south west indian ocean , southern africa and eastern africa 2006 and 2009,  from ecmwf el nino values by July 2018, persistence of TNA negative until aug sept 2018, netral TSA, west and east indian ocen neutral, briefing ended and need to prepare telp and precip forecasts</t>
  </si>
  <si>
    <t>suivre lambert et assurer que le memo suite a l annulation du cheque DHL pour le courrier du dossier demande de couts indirects vers UE a ete fait</t>
  </si>
  <si>
    <t>June 08 2018</t>
  </si>
  <si>
    <t>June 12 2018</t>
  </si>
  <si>
    <t>June 13 2018</t>
  </si>
  <si>
    <t>paper for intra acp gfcs finalized and sent for presentation n darmmstadt today</t>
  </si>
  <si>
    <t>thank wmo for inputs on the state of climate in Africa</t>
  </si>
  <si>
    <t>finalize budget per output on GFCS proposal, need negotiate with AUC , JRC to agree on relevant outputs support like output 1 funded by AUC grant, RECs funding partly RCOFs , ….. PRESASS ( ECOWAS, ECCAS, IGAD run by ACMAD and PRESAGG 9 ECOWAS, ECCAS collaboration run by ACMAD)</t>
  </si>
  <si>
    <t>june 18 2018</t>
  </si>
  <si>
    <t xml:space="preserve">detailed statement of  expenses justification for mesa  supervision, review and checks with lambert, who will revise the document </t>
  </si>
  <si>
    <t>June 15 2018</t>
  </si>
  <si>
    <t>he indicated that Richard Graham will ask UNECA/ACPC to include ACMAD in phase two of WISER , the chief of CED will foolow this up</t>
  </si>
  <si>
    <t>hubert reported on wmo workshop om operational prediction held in BSC n Barcelona at polytechnic university of barcelona</t>
  </si>
  <si>
    <t xml:space="preserve">review the WMO Executive Council meeting with propoals on PRESASS and PRESAGG, WMO and ACMAD support to ECCAS RCC,  AMCOMET, UNECA and the role of ACMAD and other RCCs, </t>
  </si>
  <si>
    <t>Read documents about CREWS project</t>
  </si>
  <si>
    <t>june 19 2018</t>
  </si>
  <si>
    <t>meet with solly to prepare usaid project evaluation mission</t>
  </si>
  <si>
    <t>test du geosever pas en marche</t>
  </si>
  <si>
    <t>demain copier le site web usaid project sur le dsque</t>
  </si>
  <si>
    <t>review the financial statements of May with Lambert, review expenses justification statement for MESA erros in the total to be corrected</t>
  </si>
  <si>
    <t>june 20 2018</t>
  </si>
  <si>
    <t>update the template for dekadal technical note and submit to bob and hubert for use</t>
  </si>
  <si>
    <t>supervise bob and provide a list of products he will generate to support the dekadal technical note for first dekad of June 2018</t>
  </si>
  <si>
    <t>supervive hubert for downloads products on dekadal technical note</t>
  </si>
  <si>
    <t>finalize and submit the wmo version of state of climate to Baddour et al. as well as serges bayala for the meeting of french Met society</t>
  </si>
  <si>
    <t>prepa Sivakumar mission</t>
  </si>
  <si>
    <t>June 21 2018</t>
  </si>
  <si>
    <t>Control of financial documents for the usaid project in preparation of the evaluation mission expected from July 03 to 07 2018</t>
  </si>
  <si>
    <t>prepare questionqire and investment in rcc paper for GFCS acp meeting june 2018 to be presented by ADG in Darmatadt</t>
  </si>
  <si>
    <t>Need to start to prepare usaid final report very iimportant</t>
  </si>
  <si>
    <t xml:space="preserve">request made to Chief DVP to follow up the involvement of ACMAD on phase 2 of wiser with acpc next week in Dakar on the knowledge management workshop </t>
  </si>
  <si>
    <t>june 22 2018</t>
  </si>
  <si>
    <t xml:space="preserve">prepare items for discussion with Dr. Sivakumar  ( WMO support to RCC , it costs us$ 500 000 per year  to operate with a team of 10 staff members, WMO support to convince AfDB ClimDev Special Fund , USAID ncluding SERVIR, EDF to prioritize support for operating RCC ,  Given the coordination role for RCCs given to ACMAD, WMO/GFCS to pprovide resources 1 to 2  staff to coordinate NFCS and RFCS  establishment and operation in Africa </t>
  </si>
  <si>
    <t xml:space="preserve">review and comment  final report of gedeon and subit to him for </t>
  </si>
  <si>
    <t xml:space="preserve">travel to Banjul for the natonal consultaton on NFCS </t>
  </si>
  <si>
    <t>June 25 2018</t>
  </si>
  <si>
    <r>
      <t xml:space="preserve">da 1 of consultation th viisits to Mnistries of </t>
    </r>
    <r>
      <rPr>
        <b/>
        <sz val="11"/>
        <color theme="1"/>
        <rFont val="Calibri"/>
        <family val="2"/>
        <scheme val="minor"/>
      </rPr>
      <t>agriculture,</t>
    </r>
    <r>
      <rPr>
        <sz val="11"/>
        <color theme="1"/>
        <rFont val="Calibri"/>
        <family val="2"/>
        <scheme val="minor"/>
      </rPr>
      <t xml:space="preserve"> </t>
    </r>
    <r>
      <rPr>
        <b/>
        <sz val="11"/>
        <color theme="1"/>
        <rFont val="Calibri"/>
        <family val="2"/>
        <scheme val="minor"/>
      </rPr>
      <t>health</t>
    </r>
    <r>
      <rPr>
        <sz val="11"/>
        <color theme="1"/>
        <rFont val="Calibri"/>
        <family val="2"/>
        <scheme val="minor"/>
      </rPr>
      <t xml:space="preserve">, </t>
    </r>
    <r>
      <rPr>
        <b/>
        <sz val="11"/>
        <color theme="1"/>
        <rFont val="Calibri"/>
        <family val="2"/>
        <scheme val="minor"/>
      </rPr>
      <t>water resources</t>
    </r>
    <r>
      <rPr>
        <sz val="11"/>
        <color theme="1"/>
        <rFont val="Calibri"/>
        <family val="2"/>
        <scheme val="minor"/>
      </rPr>
      <t>,</t>
    </r>
    <r>
      <rPr>
        <b/>
        <sz val="11"/>
        <color theme="1"/>
        <rFont val="Calibri"/>
        <family val="2"/>
        <scheme val="minor"/>
      </rPr>
      <t xml:space="preserve"> enviroment</t>
    </r>
    <r>
      <rPr>
        <sz val="11"/>
        <color theme="1"/>
        <rFont val="Calibri"/>
        <family val="2"/>
        <scheme val="minor"/>
      </rPr>
      <t xml:space="preserve">, </t>
    </r>
    <r>
      <rPr>
        <b/>
        <sz val="11"/>
        <color theme="1"/>
        <rFont val="Calibri"/>
        <family val="2"/>
        <scheme val="minor"/>
      </rPr>
      <t>petroleum and energy</t>
    </r>
  </si>
  <si>
    <t>June 26 2018</t>
  </si>
  <si>
    <r>
      <t>da 3 restitution of group discussons based on a template provided  including</t>
    </r>
    <r>
      <rPr>
        <b/>
        <sz val="11"/>
        <color theme="1"/>
        <rFont val="Calibri"/>
        <family val="2"/>
        <scheme val="minor"/>
      </rPr>
      <t xml:space="preserve"> Activities ,   constraints , comunication chanels, servicces provided, gaps , limits and failures, suggestions, </t>
    </r>
  </si>
  <si>
    <t>policy capacity, communication, tailoring roducts are elements of the road map</t>
  </si>
  <si>
    <t xml:space="preserve">For each sector what are strategies and recommendations to government official </t>
  </si>
  <si>
    <t>jul 02 2018</t>
  </si>
  <si>
    <t>jul 03&amp;04 2018</t>
  </si>
  <si>
    <r>
      <t xml:space="preserve">meeting of the technical monitoring committee on </t>
    </r>
    <r>
      <rPr>
        <b/>
        <sz val="11"/>
        <color theme="1"/>
        <rFont val="Calibri"/>
        <family val="2"/>
        <scheme val="minor"/>
      </rPr>
      <t>strengthening yeild forecasting and estimation at HC3N on Juk 03 a 10h</t>
    </r>
  </si>
  <si>
    <r>
      <t>on j</t>
    </r>
    <r>
      <rPr>
        <b/>
        <sz val="11"/>
        <color theme="1"/>
        <rFont val="Calibri"/>
        <family val="2"/>
        <scheme val="minor"/>
      </rPr>
      <t xml:space="preserve">ul 04 2018 at DMN at 08h30mn </t>
    </r>
    <r>
      <rPr>
        <sz val="11"/>
        <color theme="1"/>
        <rFont val="Calibri"/>
        <family val="2"/>
        <scheme val="minor"/>
      </rPr>
      <t>for an introductory meeting for the evaluation of USAID climate resilience project</t>
    </r>
  </si>
  <si>
    <r>
      <t xml:space="preserve">worksshop on the use of climate information in early warning systems to support social protection as part of ASPIRE poject  </t>
    </r>
    <r>
      <rPr>
        <b/>
        <sz val="11"/>
        <color theme="1"/>
        <rFont val="Calibri"/>
        <family val="2"/>
        <scheme val="minor"/>
      </rPr>
      <t>on jul 05 at hotel Sahel</t>
    </r>
    <r>
      <rPr>
        <sz val="11"/>
        <color theme="1"/>
        <rFont val="Calibri"/>
        <family val="2"/>
        <scheme val="minor"/>
      </rPr>
      <t xml:space="preserve"> </t>
    </r>
  </si>
  <si>
    <t>compare Niget approach to FAO, Burkina and Mali methods</t>
  </si>
  <si>
    <t>prepare and submit the report of the NFCS consultaton in The Gambia ( USAID project)</t>
  </si>
  <si>
    <t>preparation of the sivakuar evaluation mission, reports of staff,  deliverables for each output,  final progress report  for the project including financial aspect</t>
  </si>
  <si>
    <t>jul 04 2018</t>
  </si>
  <si>
    <t xml:space="preserve">jul 05 2018 </t>
  </si>
  <si>
    <t>first day of evaluation mission for usaid funded project  at the Niger Met Office with revew of achievements of NFCS WGs in Niger,  outputs monitoring b SivaKumar  related to outcome 1 and 3</t>
  </si>
  <si>
    <t>Prepare monthly reports</t>
  </si>
  <si>
    <t>prepare a presentation on services delivered by ACMAD to Pastoralists to allow the to engage in apply cliate info for adaptation and resilience , the presentation is for UNESCO wokshop  for indiguenous and scisnce knowledge for adapation and resilience</t>
  </si>
  <si>
    <t>daay 2 opening ceremony , organization of working groups for user provider discussions</t>
  </si>
  <si>
    <t xml:space="preserve">what is the policy and institutional framework for comunication  , if not it is  gap, </t>
  </si>
  <si>
    <t>Pilot pROducts or sevices, what is avaialable and what is not available making the gapa to be addressed</t>
  </si>
  <si>
    <t xml:space="preserve">meeting at HC3N  to review the survey protocol for estimation and forecasting of crop yields,  strengthen the protocol on agriculture  assets,  activities in 2018 how to consider agriculture labor, bencharking study comparing with other countries like Mali and Burkina Faso, construct scenarios and justify choices,  Benchmarking study presented, </t>
  </si>
  <si>
    <t xml:space="preserve">FAO started agriculture statistics in Niger, survey methods and tools have gone trough changes over the years, </t>
  </si>
  <si>
    <t>need to collect information on the delivery and use of climate information, study the scenario to use android terminal for data collection</t>
  </si>
  <si>
    <t xml:space="preserve">a tool for collection and analysis of agriculture data, a model for yield estimation or prediction , yield estimation is available in october, remote sensing is used for yield estimation,  include agromet data in yield forecasting with SARRAH or DHC models, rainfall at different phases of crop, wrsi , ... ,  soil water index </t>
  </si>
  <si>
    <r>
      <t xml:space="preserve">presentaton on climate  services to strengthen resilience in Africa for the formulation of DFID funded project on improvement of social protection  trough adaptation to climate change  at hotel Sahel, adaptive social protection project, half a day meeting intrduced by world bank representative in Niger, adaptive social protection is for 6 sahel countries to set up adaptive social protection through support to household to strengten their resilience with social safety nets, invest in human capital, household adaptation,  second axis to address climatic, humanitarian schocks using the safety nets with use of inforation to epower government decision, optimize the use of expertise including met services, </t>
    </r>
    <r>
      <rPr>
        <b/>
        <sz val="11"/>
        <color theme="1"/>
        <rFont val="Calibri"/>
        <family val="2"/>
        <scheme val="minor"/>
      </rPr>
      <t xml:space="preserve">inclusion of climate services in early warning system for social protection in Niger , climate information to save productive assets before, during and after chocs, cash for work, insurance,  </t>
    </r>
    <r>
      <rPr>
        <b/>
        <sz val="11"/>
        <color rgb="FFFF0000"/>
        <rFont val="Calibri"/>
        <family val="2"/>
        <scheme val="minor"/>
      </rPr>
      <t>MoU possible for implementation of the social protection project wth UK Met Office, also liaise with Richard Graham</t>
    </r>
  </si>
  <si>
    <t>jul 06 2017</t>
  </si>
  <si>
    <r>
      <t xml:space="preserve">fill 3 tables for sivakumar evaluation of usaid project, prepare response to felipe on GMES&amp;Africa , copernicus and GFCS ACP programme, interview b usaid project evaluator sivakuar on geoserver, gemder, meningitis vigilance, technical notes, evaluator  recommend to finalize the geoserver by mid August 2018,  women participation is very low to trainings, </t>
    </r>
    <r>
      <rPr>
        <sz val="11"/>
        <color rgb="FFFF0000"/>
        <rFont val="Calibri"/>
        <family val="2"/>
        <scheme val="minor"/>
      </rPr>
      <t xml:space="preserve">consider visiting NMHSs of burkna and Senegal to assess up to which extend data, ethods, tools and products developped by the Regional Centre are taken up at national level , Finalize and put online the geoserver by mid August , </t>
    </r>
    <r>
      <rPr>
        <b/>
        <sz val="11"/>
        <color rgb="FFFF0000"/>
        <rFont val="Calibri"/>
        <family val="2"/>
        <scheme val="minor"/>
      </rPr>
      <t>contact Felpe on funds to implement activity B1 on developing a manual  ( tasks review update anuals for access to GPC products for subseasonal to seasonal forecasting, submit the manual for review by ACMAD/usaid project team,  finalze and publish by id august fo activit B1 and output14</t>
    </r>
  </si>
  <si>
    <t>jul 08 2018</t>
  </si>
  <si>
    <t>travel to conakry for the  NCFS consultation workshop funded by USAD project</t>
  </si>
  <si>
    <t>jul 09 2018</t>
  </si>
  <si>
    <t xml:space="preserve">AMCOET was highliighted as the instritutional infrastructure leading climate services provision, </t>
  </si>
  <si>
    <t xml:space="preserve">. Kouame recalled ECOWAS strategy on meteorology which include an axs on GFCS implementation, </t>
  </si>
  <si>
    <t>the minister indicated accidents due to cimate, increase in oil cost, renew of met staff</t>
  </si>
  <si>
    <r>
      <t xml:space="preserve">Pascal Yaka ention that the meeting should help deliver a road map lincluding challenges, strategy, action plan…, This will be followed by a validation workshop . H recalled the AMCOMET  institutional infrastructure and Raoul Kouae mentionned the ECOAWS meteorology programme endorsed by ministers&gt; ECOWAS implement GFCS within this programme, ECOWAS supportes benin, Togo, Gambia, Guinea Bissau and currently Guinea,  </t>
    </r>
    <r>
      <rPr>
        <b/>
        <sz val="11"/>
        <color theme="1"/>
        <rFont val="Calibri"/>
        <family val="2"/>
        <scheme val="minor"/>
      </rPr>
      <t xml:space="preserve">by next year all ECOWAS countries are expected to have NFCS established,  </t>
    </r>
  </si>
  <si>
    <r>
      <t xml:space="preserve">we meet the Ministers  </t>
    </r>
    <r>
      <rPr>
        <b/>
        <sz val="11"/>
        <color theme="1"/>
        <rFont val="Calibri"/>
        <family val="2"/>
        <scheme val="minor"/>
      </rPr>
      <t>for briefing on the objectives and expected outcomes and seek government support under his leadership</t>
    </r>
  </si>
  <si>
    <r>
      <t xml:space="preserve">minister of transport mention inflation in oil cost, post electoral crisis, air crash recently in Guinea, the </t>
    </r>
    <r>
      <rPr>
        <b/>
        <sz val="11"/>
        <color theme="1"/>
        <rFont val="Calibri"/>
        <family val="2"/>
        <scheme val="minor"/>
      </rPr>
      <t xml:space="preserve">challenge to change perception of meteorology in Guinea, the renewal of meteorology staff who can show that met service preserve the environment, renew met headquaters and intruments, modernise infrastructure. The 2009 finance bill will allocate resources to Meteorology to address some challenges </t>
    </r>
  </si>
  <si>
    <t>At !0 AM visit Min energy , climate services for renewable energy for planning, design, building, operation and maintenance , of energy infratructure</t>
  </si>
  <si>
    <r>
      <t>few rain events in Conakry in June 2018, water levels in dams and rivers very low and there is a need for action status: data for planning and design infrstructure is available only until 1988, extrapolation is being done to estimate the present day value, 1665 rivers in Gunea, 500 were studied for dams or reservoir construction and 300 can sustain such infrastructure, how to adjust low flows ,</t>
    </r>
    <r>
      <rPr>
        <b/>
        <sz val="11"/>
        <color theme="1"/>
        <rFont val="Calibri"/>
        <family val="2"/>
        <scheme val="minor"/>
      </rPr>
      <t xml:space="preserve"> prioritization of energy for Guinea and the sub region needed in the NFCS</t>
    </r>
  </si>
  <si>
    <t>July 10 2018</t>
  </si>
  <si>
    <r>
      <t xml:space="preserve">we meet the  SG of ministry of environment on </t>
    </r>
    <r>
      <rPr>
        <b/>
        <sz val="11"/>
        <color theme="1"/>
        <rFont val="Calibri"/>
        <family val="2"/>
        <scheme val="minor"/>
      </rPr>
      <t>climate services for societal/ environmental impact assessment , climate services for cc adapatation and mitigation including resilience</t>
    </r>
    <r>
      <rPr>
        <sz val="11"/>
        <color theme="1"/>
        <rFont val="Calibri"/>
        <family val="2"/>
        <scheme val="minor"/>
      </rPr>
      <t xml:space="preserve">. Observing stations NDCs to paris agreement are under environment and will contrbute to NFCS,  </t>
    </r>
    <r>
      <rPr>
        <b/>
        <sz val="11"/>
        <color theme="1"/>
        <rFont val="Calibri"/>
        <family val="2"/>
        <scheme val="minor"/>
      </rPr>
      <t xml:space="preserve">we meet the Green Climate Fund focal point  </t>
    </r>
    <r>
      <rPr>
        <sz val="11"/>
        <color theme="1"/>
        <rFont val="Calibri"/>
        <family val="2"/>
        <scheme val="minor"/>
      </rPr>
      <t xml:space="preserve">who highlighted the Readiness programm with GCF to support institutions to formulate and implement GCF funded programm, seek accreditationto GCF, </t>
    </r>
    <r>
      <rPr>
        <b/>
        <sz val="11"/>
        <color theme="1"/>
        <rFont val="Calibri"/>
        <family val="2"/>
        <scheme val="minor"/>
      </rPr>
      <t>the GCF framework programme for Guinea will include NFCS</t>
    </r>
    <r>
      <rPr>
        <sz val="11"/>
        <color theme="1"/>
        <rFont val="Calibri"/>
        <family val="2"/>
        <scheme val="minor"/>
      </rPr>
      <t xml:space="preserve">,  </t>
    </r>
    <r>
      <rPr>
        <b/>
        <sz val="11"/>
        <color theme="1"/>
        <rFont val="Calibri"/>
        <family val="2"/>
        <scheme val="minor"/>
      </rPr>
      <t>GCF is intrested by resilient, smart agriculture, cities, energy, water issues</t>
    </r>
  </si>
  <si>
    <t>jul 16 2018</t>
  </si>
  <si>
    <r>
      <t xml:space="preserve">reception of the invitation letter for </t>
    </r>
    <r>
      <rPr>
        <sz val="11"/>
        <color rgb="FFFF0000"/>
        <rFont val="Calibri"/>
        <family val="2"/>
        <scheme val="minor"/>
      </rPr>
      <t>to preside over EAMAC students dissertation thesis presentation (2) before a jury on Jul 25</t>
    </r>
  </si>
  <si>
    <t>Connect with Christina powel to organize a skype next Thursday with UNOCHA ROWCA on communication of climate services for humanitarian sector</t>
  </si>
  <si>
    <t>AMCOMET strategy update to include involvement of ACMAD in work planning budgets resource mobilization, reporting to ACOET process through the secretariat of AMCOMET</t>
  </si>
  <si>
    <t>Contact with ECOWAS to provide technical support for formulation of the hydromet programme for West Africa</t>
  </si>
  <si>
    <t>report NFCS consultation in Gunea finalized and submitted</t>
  </si>
  <si>
    <t>jul 17 2018</t>
  </si>
  <si>
    <t>briefing for JAS and ASO 2018</t>
  </si>
  <si>
    <t>significant trends JAS and ASO above over western and part of central sahel from Senegal to western Niger, no significant trend fro above in southern Tchad , sudan and western Ethiopia</t>
  </si>
  <si>
    <t>weekly sst analysis with below average off the coast of west Africa, Above over southern coastal tropical atlantic , above aver the mediteranean sea</t>
  </si>
  <si>
    <t>Monthly observed sst  ENSO neutral, below average off the coast of west Africa a pattern which started in April 2018</t>
  </si>
  <si>
    <t>Nino 34 is +0.4,  ocean heat support development of positive anomalies in the Nino region, 2012, 2009, 2006, 1996</t>
  </si>
  <si>
    <t>over the Atlantic 2009 is the most likely and  2012 the socnd , over the mediterannean 2012, 2009 , over indian ocean  2006, 2001, in ugust 2018  the year 1996 come s a very likely analog</t>
  </si>
  <si>
    <t xml:space="preserve">weak to moderate el nino expected </t>
  </si>
  <si>
    <t>Near to below average SSTs  in the Nino region over the past few months, development of a weak to moderate el Nino is very likely during the remainder year. Below average SSTs observed over coastal part of south America</t>
  </si>
  <si>
    <t xml:space="preserve">Below average SSTs over TNA during the past two months. A persistence of this pattern is expected during the coming two months ( hazard include delays in onsets and irregular distribution of precipitation during the season). An evolution toward near to below SSTs is very likely during the remainder of the year </t>
  </si>
  <si>
    <t>TSA   near average SSTs during past few months . Persistence of  near average SSTs very likely</t>
  </si>
  <si>
    <t>WTIO near average during the past months. Persistence expected</t>
  </si>
  <si>
    <t>SETIO  below average</t>
  </si>
  <si>
    <t xml:space="preserve">Active phase of MJO and other sub seasonal oscillation are over Western Pacific. Much of Africa will be under inactive phase of MJO. Wealk to moderate precipitation evnts are very likely during the coming two weeks. </t>
  </si>
  <si>
    <t xml:space="preserve">onset delay or disturb  in much of mauritania and western half of Senegal </t>
  </si>
  <si>
    <t xml:space="preserve">annual cycle late onset over westernmost Sahel , drought , irregular distribution of precipitation,   southern Mali above to near average  with heavy rains,  southwestern Niger disruptions on the start of the season and heavy rains expected in August/september,  southe easter Niger hazads are heavy rains with potential floods, Over Sirre leaon and Liberia, Guinea we have irregular distribution and heavy rans potentially leading to floods,   irregular distribution in Cote d Ivoire,  Gulf of guinea from ghana to Benin  severe little dr season, southerb Chad total rainfall near to above average, hazard heavy rains, Bigth of biafra  irregular distribution of rains during the season, , Western CAR have above average seasonal rains and heavy rains,  south sudan is above average with heavy rains,  northern ethiopa is above average with heavy rains, </t>
  </si>
  <si>
    <t xml:space="preserve">cpt outputs  JUL, august 2018 monthly drought over western most sahel,  single and ultimodel ensemble JAS and </t>
  </si>
  <si>
    <t>jul 18 2018</t>
  </si>
  <si>
    <t xml:space="preserve">technical note review and  briefing  organized for JAS and ASO, hazards include late onset over auritatnia, Senegal, Guinea Bissau and part of Guinea, iregular distribution of precip and heavy precipitation, </t>
  </si>
  <si>
    <r>
      <t xml:space="preserve">meeting at ministry of agriculture in Niger with Dutcch Risk Reductuion experts to analyse consequences of low water levels in Niger due to low rainfall upstream and use for irrigation at 10h AM , </t>
    </r>
    <r>
      <rPr>
        <sz val="11"/>
        <color rgb="FFC00000"/>
        <rFont val="Calibri"/>
        <family val="2"/>
        <scheme val="minor"/>
      </rPr>
      <t>student dissertation presentation at EAMAC as ACMAD*s support to pedagogic activities of the school  expected on webnesday july 25 2018</t>
    </r>
  </si>
  <si>
    <t>Prepare update of USAID project and send to felipe with  adjustent of A2 budget adding 20K fro activity H</t>
  </si>
  <si>
    <t>create a short drectory name with usaid project annex and budget update. It has G:\kamgaacmad\usaidjul2018modif  with files on budget as of july with all actual costs replacing estimated cost, related annex 1 ,  a budget adding 20k with related annex 1 suggested to Felipe</t>
  </si>
  <si>
    <t>my profile completed and submited for uneca acpc website</t>
  </si>
  <si>
    <t>jul 19 2018</t>
  </si>
  <si>
    <t xml:space="preserve">AWGDRR session </t>
  </si>
  <si>
    <t>Yaounde Cameroun week of sept 4 2018</t>
  </si>
  <si>
    <t>take stock of progress on DRR in Africa, steer future implementation of DRR programmes for resilience in Africa</t>
  </si>
  <si>
    <t>Prepare a presentation on the state of climate and update emphasizing hazards outlooks, potential impacts and preparation measures</t>
  </si>
  <si>
    <t>Africa-Arab Regional Platform and High-Level Meeting on Disaster Risk Reduction: 7th Africa Regional Platform &amp; 6th High-Level Meeting on Disaster Risk Reduction | 26-30 October 2018 | Tunis, Tunisia</t>
  </si>
  <si>
    <t>ACMAD to attend GCEAO meetings, acmad should contact trough erwanfillol a service provider to install the geoserver in house, cost and installation $20 000, cost of hiring the server about $50 per month , one dedicated IT or database manager to maintain the geoserver, 1 software developper to write code needed to extend geoserver functionalities</t>
  </si>
  <si>
    <r>
      <t xml:space="preserve">ocha use the global flood monitoring product from Darmouth observatory to detect floods in the region and advises their country focal points for action, Christina was in Mauritania and met Sidi of the Met office who mentioned no evidence for extreme rain deficits, andre explain the different bulletins, briefs, notes and send the link to ACMAD RCC website,  Christina indicated that ACMAD products on relief web is no longer updated, she will help to reconnect us to relief web, </t>
    </r>
    <r>
      <rPr>
        <b/>
        <sz val="11"/>
        <color theme="1"/>
        <rFont val="Calibri"/>
        <family val="2"/>
        <scheme val="minor"/>
      </rPr>
      <t>andre proposed collaboration to develop watches, advisories and warnings starting with stakeholders meeting in 2019, develop geoserver</t>
    </r>
    <r>
      <rPr>
        <sz val="11"/>
        <color theme="1"/>
        <rFont val="Calibri"/>
        <family val="2"/>
        <scheme val="minor"/>
      </rPr>
      <t xml:space="preserve"> , </t>
    </r>
    <r>
      <rPr>
        <b/>
        <sz val="11"/>
        <color theme="1"/>
        <rFont val="Calibri"/>
        <family val="2"/>
        <scheme val="minor"/>
      </rPr>
      <t xml:space="preserve"> support NMHSS and RCCs to  docuents findings on predictability of extremes in the region, share information on relevant drivers and diagnostic fields, agree on interpretation/forecasting techniques  applicable to extremes at regional and national levels, share multihazards early warning methodologies, tools nd products, liaise with DRM actors, ACMAD to provide lnks to early warning products, OCHA check country contingency plans, eails of GCEAO in the list for bulletins, precip, temp, winds are needed to run biomass assessent models </t>
    </r>
  </si>
  <si>
    <t xml:space="preserve">jul 20 2018 </t>
  </si>
  <si>
    <t>meeting through skype with Alfred de Jaeger and Poalo Ruggeri from JRC  at 10:30 AM , andre nd Ali from ACAD side</t>
  </si>
  <si>
    <t xml:space="preserve">skype with ocha dakar involving Christina powell, erwan fillol, and andre kamga on exchange of seasonal monitoring products, optimize exchanges of products and future collaborative activities  </t>
  </si>
  <si>
    <t>Jul 23 2018</t>
  </si>
  <si>
    <t>Jul 24 2018</t>
  </si>
  <si>
    <r>
      <t>briefing with Min of state in charge of transport on GFCS to share the objectives , expected outcomes  and seek his presence and support for the consultation ,  following introduction by  Mbah and pascal yaka  who indicated that t</t>
    </r>
    <r>
      <rPr>
        <b/>
        <sz val="11"/>
        <color theme="1"/>
        <rFont val="Calibri"/>
        <family val="2"/>
        <scheme val="minor"/>
      </rPr>
      <t xml:space="preserve">he wokshop should deliver a road map ( with gaps, chanlemges, constraints, strategic axis...)  to be used by a consultatnt to prepare a strategy and action pla for Climate Services, </t>
    </r>
  </si>
  <si>
    <r>
      <t xml:space="preserve">Meeting at the Guinea Met Office to share information and explain the exrcices to identify gaps and fill templates for the NFCS road map on Juy 11 And 12 july  2018 ,  the support team from ACMAD, GFCS reg Office, ECOWAS and AGRHYMET together with staff from Guinea. Introduction included Climate Service assessment, consultation workshop, road map, strategy and action plan, validation workshop, endorsement and kick off for impleentation.  5 to 6 working groups will be organized and climate services providers ( forcasters, agromet experts, hydrologists, marine forecasters, DRR specialists, climate data services experts...) will explain theirs services  and discuss limitations , gaps and constraints with groups, During the second day groups will be organized for each GFCS sector </t>
    </r>
    <r>
      <rPr>
        <sz val="11"/>
        <color rgb="FFFF0000"/>
        <rFont val="Calibri"/>
        <family val="2"/>
        <scheme val="minor"/>
      </rPr>
      <t>including  infrastructure and transport required for Guinea,</t>
    </r>
    <r>
      <rPr>
        <sz val="11"/>
        <color theme="1"/>
        <rFont val="Calibri"/>
        <family val="2"/>
        <scheme val="minor"/>
      </rPr>
      <t xml:space="preserve">   </t>
    </r>
  </si>
  <si>
    <t>proposal by JRC foor a skype on Friday  on webmap/geoserver, I should see ali to confirm</t>
  </si>
  <si>
    <t>next week write reports and  preparre sawidra  climate activities for the MTR</t>
  </si>
  <si>
    <t>meeting on development of the climate service station and geoserver, update acmad team on development with usaid project 20 000$</t>
  </si>
  <si>
    <t>read the disservtation thesis for eamac students  title 1   Etude comparative des carateristiques thermodynamiques de l'atmosphere en annees seches, normales et humides b coly malamine and domingo wilfred francis , tite 2 on assimiltion of automatic weather station data in wrf for weather forecasting</t>
  </si>
  <si>
    <t>prepare acmad sawidra climate activities for the mid term review</t>
  </si>
  <si>
    <t xml:space="preserve">financial statements until june 2018 reviewd and signed, financial report for USAID prearation continue  </t>
  </si>
  <si>
    <t>jul 25 2018</t>
  </si>
  <si>
    <t>organize the dissertation thesis presentation for two groups of eaac students</t>
  </si>
  <si>
    <t>Jul 26 2018</t>
  </si>
  <si>
    <t>initiate exchanges with ECCAS and ACMAD on participation to COP24</t>
  </si>
  <si>
    <t>Discuss  with ali and zeinab the acad sawidra climate activities</t>
  </si>
  <si>
    <t>july 30 2018</t>
  </si>
  <si>
    <t>technical note briefing for ASO and SON 2018,  review  WMO EC 70 docs,  review the announcement for presac 2018</t>
  </si>
  <si>
    <t>internet connection cut due to power system failures under repair</t>
  </si>
  <si>
    <t xml:space="preserve">briefing  JAS ASO, oyem drought to follow , 2006 the most likely analog , erythrea, north earstern ethiopia, and djibouti near to below average , delay onset recorded over western Senegal, </t>
  </si>
  <si>
    <t xml:space="preserve">comments annual cycle need for 2 dry boxes in the gulf of guinea,  one delay onset box over westernmost Sahel, dry Bos in othern Ethiopia, Erythrea and Djibouti,  one above average precip &amp; floods box for Uganda and neigboring areas, one box above average over Eatern Sahel </t>
  </si>
  <si>
    <t>Jul 31 2018</t>
  </si>
  <si>
    <t xml:space="preserve">G:\kamgaacmad\usaidjul2018modif\usaidfinancialrep   ,   </t>
  </si>
  <si>
    <t>write final usaid report, collect the financial part from Lambert these two docs are at</t>
  </si>
  <si>
    <t>G:\kamgaacmad\plan&amp;budget2014\MESA2014\MESAoperatingplanningandreporting\mesastaffreports\andre\resultarea6\partnership&amp;networking\GFCS\usaidprojectdocuments\reportingusaid\fimalreport&amp;evaluation</t>
  </si>
  <si>
    <t>G:\kamgaacmad\afdbsawiaug2018</t>
  </si>
  <si>
    <t>aug 1 2018</t>
  </si>
  <si>
    <t>finalize busdget for sawidra climate  the 50 thousand euros is in the pathname below</t>
  </si>
  <si>
    <t>Aug 02 2018</t>
  </si>
  <si>
    <t>budget for sawidra climate  in activity format and position/ chart of account format</t>
  </si>
  <si>
    <t>review draft paper on CSIS for AMS and submit to marina for csis/ict</t>
  </si>
  <si>
    <t>Aug 03 2018</t>
  </si>
  <si>
    <t>Aug 06 2018</t>
  </si>
  <si>
    <t>read documents on sustainabilit and effectiveness of Clmte Service Information, to pepare for the Winrock and WMO workshop in FAO Dakar on sustaibnable CIS  from sept 17 to 19 2018</t>
  </si>
  <si>
    <t xml:space="preserve">review dekad 2 climate diagnostic bulletin, read on revenue and busibness odels </t>
  </si>
  <si>
    <t xml:space="preserve">review the  financial statement of USAID project </t>
  </si>
  <si>
    <t>Aug 7 2018</t>
  </si>
  <si>
    <t>review concept , announcement and programe of PRESAC 11</t>
  </si>
  <si>
    <t>final narrative and financial report usaid at  G:\kamgaacmad\usaidjul2018modif\usaidfinancialrep\FinalFinRepJan2017July 2018 ans submisson to wmo done</t>
  </si>
  <si>
    <t xml:space="preserve">Aug 8 and 9 </t>
  </si>
  <si>
    <t>attend the SAWIDRA mid term review meeting</t>
  </si>
  <si>
    <t xml:space="preserve">read the disseration thesis to be defended tomorrow morning time at Eamac </t>
  </si>
  <si>
    <t>tran on strategic and operational planning an budget with wmo docs and modules to preapre winrock wmo meeting on sustaining CIS</t>
  </si>
  <si>
    <t xml:space="preserve">sawidra budget  presentation </t>
  </si>
  <si>
    <t>aug 10 2018</t>
  </si>
  <si>
    <t xml:space="preserve">dissemination of data with radio link or fiber optic  connection,   </t>
  </si>
  <si>
    <r>
      <t>meeting on sawodra with agrhyet on</t>
    </r>
    <r>
      <rPr>
        <b/>
        <sz val="11"/>
        <color theme="1"/>
        <rFont val="Calibri"/>
        <family val="2"/>
        <scheme val="minor"/>
      </rPr>
      <t xml:space="preserve"> HPC, resolution of input data to LAM,  number of runs per day,  duration of processing time, COP24 and comunication ,</t>
    </r>
    <r>
      <rPr>
        <sz val="11"/>
        <color theme="1"/>
        <rFont val="Calibri"/>
        <family val="2"/>
        <scheme val="minor"/>
      </rPr>
      <t xml:space="preserve"> ecwf provide initial conditions at 9 km resolution,  data every 3hours fo 5 days,  acmad run at 6 km , agrhymet  to run at 3 or 2 km, </t>
    </r>
  </si>
  <si>
    <t xml:space="preserve">communicate on existing products to end users on drr, counication budget to be increased,  communication to show the products usefulness to prepare sustainabilty </t>
  </si>
  <si>
    <t>aug 11 2018</t>
  </si>
  <si>
    <r>
      <t xml:space="preserve">briefing for ASO and SON 2018 , on variability patterns  westernmost sahel stations from Mauritania  to Guniea  are </t>
    </r>
    <r>
      <rPr>
        <b/>
        <sz val="11"/>
        <color theme="1"/>
        <rFont val="Calibri"/>
        <family val="2"/>
        <scheme val="minor"/>
      </rPr>
      <t xml:space="preserve">near to below average </t>
    </r>
    <r>
      <rPr>
        <sz val="11"/>
        <color theme="1"/>
        <rFont val="Calibri"/>
        <family val="2"/>
        <scheme val="minor"/>
      </rPr>
      <t>in 2016 to 2017 ,  over central Sahel  mostly above average fo ASO,  Konakry has a dedcreasing trend for ASO, Kankam  and Boke  in Guinea, Freetewn  and other any stations in Sirra Leone, Liberia and Cote ivoire  have   below average trend in ASO, most stations in central africa also have below average trends for ASO, continental Eat Africa aroung Uganda have mostly above average,  situation for SON is similar to ASO accross the region</t>
    </r>
  </si>
  <si>
    <t>2012, 2009, 2006 are ost likely analog , irregular distribution of preciptation during summe for ost of these years</t>
  </si>
  <si>
    <t xml:space="preserve">Nr to below verge precip over northern Morrocco only in most analog years , dr SON in north Africa for ost analog years , near to below average SON for western part of Gulf of Gunea </t>
  </si>
  <si>
    <t xml:space="preserve">Late  start of season over most parts of westernmost Sahel in Senegal, Gammbia, Guinea Bissau and coastal south  mauritania, in Senegal drought is significant but from nid Aug to end of season close to last year </t>
  </si>
  <si>
    <t xml:space="preserve">coastal parts of cote ivoire close to ghana , coatal Ghana, Togo and Benin    have irregular distribution within the season and near to below average  precip  very likely </t>
  </si>
  <si>
    <t xml:space="preserve">Douala near to above wuth irregular distribution </t>
  </si>
  <si>
    <t>Oyen below average to persist</t>
  </si>
  <si>
    <t xml:space="preserve">Somalia, kenya , Uganda, south sudanis above average </t>
  </si>
  <si>
    <t xml:space="preserve">Westernmost Sahel had delayed onset and significant precip deficits, floods  epected over central Sahel, </t>
  </si>
  <si>
    <t>Chad and Sudan expected well above average with floods</t>
  </si>
  <si>
    <t xml:space="preserve">little dr season expected near average to below averag </t>
  </si>
  <si>
    <t>north Sudan is above , erythrea, Djibout and north part of ethiopia around Mekele is below aberage to be persistent</t>
  </si>
  <si>
    <t>cpt supports below around sierra leone  and erythrea. Djibouti ethiopia,</t>
  </si>
  <si>
    <t>aug 13 2018</t>
  </si>
  <si>
    <t>dscuss concept note for cop 2018 to be done under sawidra, discuss the presentationss, kakeonos, interviews content with side event on seasonal forecasts, contingency planning by OCHA Niger</t>
  </si>
  <si>
    <t>provide inputs to draft H2020EU proposal coordinated by WMO on developing S2S  and seasonal forecasts</t>
  </si>
  <si>
    <t>start preparation of concept note for cop 24   as part of sawidra climate activities</t>
  </si>
  <si>
    <t>tomorrow 11 a meeting with sawidra M&amp;E epert on the logframe,  and  godefroy on sustainability of sawidra projectin the afternoon</t>
  </si>
  <si>
    <t xml:space="preserve">review concept climate services with wmo Boscolo,  list of participant ACMAD to PRESAC sent to elie, </t>
  </si>
  <si>
    <t xml:space="preserve">update of the  sawidra project logfrae with project*s  M&amp;E expert impacts and outcomes in logframe filled and advices given to complete outputs indicateurs </t>
  </si>
  <si>
    <t>aug 16 2018</t>
  </si>
  <si>
    <t>aug 17 2018</t>
  </si>
  <si>
    <t>prepare activities and budget for the 10k  to be submitted to wmo</t>
  </si>
  <si>
    <t xml:space="preserve">montor and review the brief for decision makers for SOND 2018, </t>
  </si>
  <si>
    <t>prepare cop 24 concept note  including cop budget</t>
  </si>
  <si>
    <t xml:space="preserve">internet access has been poor preventing from preparing notes and bulletins, Organge is not providing the 2 MB/s they have recognized this </t>
  </si>
  <si>
    <t>aug 20 2018</t>
  </si>
  <si>
    <t xml:space="preserve">submit draft cop 24 concept to acmad colleagues for inputs, </t>
  </si>
  <si>
    <t>respond to GCEAO ( Regional committee for Disaster Management in wst Africa for invitation to meeting in Sep5</t>
  </si>
  <si>
    <t>Severl hours of meeting with lambert to review and revise the detailed breakdown of expenditure justifications for MESA</t>
  </si>
  <si>
    <t>aug 21 2018</t>
  </si>
  <si>
    <t>2 request for side events at cop 24 prepared and submited to acmad secretariat, draft activities for sawidra CAPC prepared and send to ECCASS for discussions, follow up with inputs to concept and announcement of pRESAC sent to ECCAS</t>
  </si>
  <si>
    <t xml:space="preserve">briefing aug 22 2018  </t>
  </si>
  <si>
    <t>enso analog  2006, 2009, 2012 and 2014  , for west Africa 2014, eastern Afrca 2006 and 2012 southern africa 2006, 2009, 2012, central Africa 2006 and 2009</t>
  </si>
  <si>
    <r>
      <t xml:space="preserve">preparation of review workshop on weather and climate prediction and services in Douala and met services for AFCON 2019 puma station for ECCASS to be requested to emilio ,   preparation of EUMETSAT forum, preparation of COP 24, preparation of PRESAC 2018 include discussion on concept note for the review workshop, concept for EUMETSAT forum,  for COP 24 acmad prepare and present its products for DRR, humanitarian , to prepare for sustainability consider a partners meeting after COP 24 to  further discuss sustinability,  prepare concept note for  litterature review and harmonization of methods tolls products and services workshop in Douala with preparation of meteorological services for AFCON,  meeting with ECCAS to prepare their action plan and budget                                                                                                                                                                                                            </t>
    </r>
    <r>
      <rPr>
        <b/>
        <sz val="11"/>
        <color theme="1"/>
        <rFont val="Calibri"/>
        <family val="2"/>
        <scheme val="minor"/>
      </rPr>
      <t xml:space="preserve">meet on aug 29 with ECCAS and CAPC  </t>
    </r>
    <r>
      <rPr>
        <sz val="11"/>
        <color theme="1"/>
        <rFont val="Calibri"/>
        <family val="2"/>
        <scheme val="minor"/>
      </rPr>
      <t>prepare newsletters to cop side events b communication officers,  serges contact the communication officer of ECCAS,   13 to 16 oct hdromet for eccas , dominique to send 11th FED Check list from valentina to andre for inputs,  neeed logframe and ptba coordinated between acmad and CAPC - AC sawidra projects</t>
    </r>
  </si>
  <si>
    <t>aug 24 2018</t>
  </si>
  <si>
    <t>leave day</t>
  </si>
  <si>
    <t>aug 22 and 23 2018</t>
  </si>
  <si>
    <t>aug 26 2018</t>
  </si>
  <si>
    <t>travel to presac in Douala</t>
  </si>
  <si>
    <t>aug 27 and 28</t>
  </si>
  <si>
    <t>review continental tech note, bulletin and brief, review of technical note for presac 11, review concept andannouceent for presac</t>
  </si>
  <si>
    <t>opening of prresac , overview of Climate servoce toollkit, enso statutus, technical note continental  where presented, countries trained on climate variability and trends analysis, composite analysis,  analog years, annual ccle and precipitation profile analsis, dynamical models , combination of outputs</t>
  </si>
  <si>
    <t>aug 27 to 31</t>
  </si>
  <si>
    <t xml:space="preserve">Explain advisories, watches to plan of contingencies eg rosters  and warnings  to prompt action </t>
  </si>
  <si>
    <t xml:space="preserve">prepare concept note on preidiction conference in Douala </t>
  </si>
  <si>
    <t>training of country experts to generate technical notes and interpret products therein , prepare and discuss consensus  outlook, prepare brief and discuss with DRM agencies updateting impacts and potential measures to update contingency plans, finalize presentation for AWGDRR meeting in Yaounde</t>
  </si>
  <si>
    <t xml:space="preserve">fill and submit rfa for rcc review workshop next nov 12 to 14 2018, fill prticulars ( photo needed before sendinding to foreign affairs of ndia and request for visa letter </t>
  </si>
  <si>
    <t>Concept for the forecasting workshop in november in Douala</t>
  </si>
  <si>
    <t>review the NFCS action plan  from Togo</t>
  </si>
  <si>
    <t>sept 10 2018</t>
  </si>
  <si>
    <t>prepare reports august early sept 2018</t>
  </si>
  <si>
    <t>september 10 2018</t>
  </si>
  <si>
    <t>prepare reports for august early sept 2018</t>
  </si>
  <si>
    <t>meet with Lambert to discuss preparation of EU verification of accounts to be made by KPMG  in collaboration with AUC and EUD at AUC, he shouls review the detail state of expenses justification statement to be submitted to Jolly</t>
  </si>
  <si>
    <t xml:space="preserve">on commication Serges serves alll sawidra project we need comunication action plan internal at acmad, iexternal with other sawidra pojects and with users like humanitarian and DRR, communicate on COP 24, meetings , foras </t>
  </si>
  <si>
    <t>communicate on cop 24, rcofs, dialogue, exhibitions</t>
  </si>
  <si>
    <t xml:space="preserve">Bamako started late but is recovering,  , mopti , GAO and northen Burkina  had early start , </t>
  </si>
  <si>
    <t>next Monday prepare paper for AWGDRR to sumbit to ADG</t>
  </si>
  <si>
    <t>prepare the ppt presentation for awgdrr meetng of sept 04 to 06 in Yaounde</t>
  </si>
  <si>
    <t xml:space="preserve">exchanges with climate and weather experts from RCC and RSMC </t>
  </si>
  <si>
    <t>Sept 17 2018</t>
  </si>
  <si>
    <t>winrock wmo meeting in Dakar, opening by Mark Tadross of Cape town with opening and introduction of presentations of the eeting</t>
  </si>
  <si>
    <t>explanations on logistics</t>
  </si>
  <si>
    <t xml:space="preserve">olga Krylova from WMO,  made speech on behalf of Felipe,  presentation of the assessment matrix and assessent results </t>
  </si>
  <si>
    <t xml:space="preserve">$300 billion to support met services </t>
  </si>
  <si>
    <t>sept 18 2018</t>
  </si>
  <si>
    <t>on logistics  sign sheets, per diems and coffee break available,  quick introduction brief on your company</t>
  </si>
  <si>
    <t xml:space="preserve">julia bradley cook from usaid adviser ,  climate analytics, </t>
  </si>
  <si>
    <t>Julia Bradly-Cook, USAID; Welcome from USAID</t>
  </si>
  <si>
    <t>CIS market assessent and business model, type of services, where it is operated , how</t>
  </si>
  <si>
    <t xml:space="preserve">Conclusion : stable budget needed, CIS are useful there is a need for partnership to value the services, </t>
  </si>
  <si>
    <t>findings ; a policy process to define partnerships not only discussing roles</t>
  </si>
  <si>
    <t>findinds  data infrastructure required, donor funding can help or distort the market,</t>
  </si>
  <si>
    <t>4.5 billion to restructure the weather service with open data and parterneships, 7 billion market created in the US</t>
  </si>
  <si>
    <t>challeges include lack of strategic plans, technology fit, data ( coverage, collection, relevance, format and access), NMHS autonomy, Collaboration forum, Mandate&amp;agreements, equity NMHSS and private sectors,  solutions include mandate agreeents are povital and should define the scope between public and private sectors, map roles not perspectives, Educate end user on what data and what to do with it, examine data for what they allow to produce as seervices</t>
  </si>
  <si>
    <t>Sept 19 2018</t>
  </si>
  <si>
    <t>review previous inputs and recommendation, chart the pathway, identify additional stakeholders to engage, road map, timmelines and resources needs</t>
  </si>
  <si>
    <r>
      <t xml:space="preserve">pillars, category, criteria, metrics for </t>
    </r>
    <r>
      <rPr>
        <b/>
        <sz val="11"/>
        <color rgb="FFFF0000"/>
        <rFont val="Calibri"/>
        <family val="2"/>
        <scheme val="minor"/>
      </rPr>
      <t xml:space="preserve">CIS baseline assessent </t>
    </r>
    <r>
      <rPr>
        <sz val="11"/>
        <color rgb="FFFF0000"/>
        <rFont val="Calibri"/>
        <family val="2"/>
        <scheme val="minor"/>
      </rPr>
      <t xml:space="preserve">in NMHSs, </t>
    </r>
    <r>
      <rPr>
        <b/>
        <sz val="11"/>
        <color rgb="FFFF0000"/>
        <rFont val="Calibri"/>
        <family val="2"/>
        <scheme val="minor"/>
      </rPr>
      <t>financial planning tool</t>
    </r>
    <r>
      <rPr>
        <sz val="11"/>
        <color rgb="FFFF0000"/>
        <rFont val="Calibri"/>
        <family val="2"/>
        <scheme val="minor"/>
      </rPr>
      <t xml:space="preserve">, </t>
    </r>
    <r>
      <rPr>
        <b/>
        <sz val="11"/>
        <color rgb="FFFF0000"/>
        <rFont val="Calibri"/>
        <family val="2"/>
        <scheme val="minor"/>
      </rPr>
      <t>business models,</t>
    </r>
    <r>
      <rPr>
        <sz val="11"/>
        <color rgb="FFFF0000"/>
        <rFont val="Calibri"/>
        <family val="2"/>
        <scheme val="minor"/>
      </rPr>
      <t xml:space="preserve"> </t>
    </r>
    <r>
      <rPr>
        <b/>
        <sz val="11"/>
        <color rgb="FFFF0000"/>
        <rFont val="Calibri"/>
        <family val="2"/>
        <scheme val="minor"/>
      </rPr>
      <t>ppp  or engageent</t>
    </r>
  </si>
  <si>
    <t>Need work on process</t>
  </si>
  <si>
    <t xml:space="preserve">Day 1 sumary on baseline capacity assessment findinds on   Framing ( pillars and categories), process ( criteria, metrics weights, scores, survey), results ( scorecards) </t>
  </si>
  <si>
    <t>Next step: _ refine the process through a workshop</t>
  </si>
  <si>
    <t xml:space="preserve">_ Promote its use ( WMO, NMHS, Donors…) </t>
  </si>
  <si>
    <t>Day 1 sumary on  the criteria</t>
  </si>
  <si>
    <t xml:space="preserve">Framework, sustainability, communicatiobn and user interface,  next steps include improving use of metrics, nuance metrics for stations usin geograpphy and economic sectors and food production belts, objective wy of prioritizing which parts of metrics to improve, </t>
  </si>
  <si>
    <t>financial tool   findings re  setting priorities for strategy on revenue, add products development cost,  implement link to capacity development, equity in revenue sharing ( clearing house), make a tool outcone useful for dialogue with Gov&amp; donnors , clinet provide core funding</t>
  </si>
  <si>
    <t>challenges to PPP or PPE are  Lack of strategic plan, NMHS autonomy, technology disconnect and ccost effectiveness, Data coverage relevance, format, access sharing, NMHS mandate&amp;agreements, equity between NMHS and private sector revienus, data sharing, inforationand capacity asumetry in business dealings</t>
  </si>
  <si>
    <t>sept 25  2018</t>
  </si>
  <si>
    <r>
      <t xml:space="preserve">opening </t>
    </r>
    <r>
      <rPr>
        <b/>
        <sz val="11"/>
        <color theme="1"/>
        <rFont val="Calibri"/>
        <family val="2"/>
        <scheme val="minor"/>
      </rPr>
      <t>GCEAO 2018 at ONOMO hotel in Bamako for 3 days</t>
    </r>
    <r>
      <rPr>
        <sz val="11"/>
        <color theme="1"/>
        <rFont val="Calibri"/>
        <family val="2"/>
        <scheme val="minor"/>
      </rPr>
      <t xml:space="preserve"> following the programme presented by OCHA including  12 years ago the OCHA rep for West Africa contributed to the frst GCEAO,  preparation and response to disaster has improved,  GCEAO president  remarks  who is the DRM DG of Benin who thnked Mali for hosting, ECOWAS, OCHA Mali DRM agency for organizing,  disters has no frontiers, coordination is required to combat disaster , efficient and integrated approach to DRM , he mentionend progress made and encouraged partners to undertake simulations to share operational practices, implement Sendai priorities.</t>
    </r>
  </si>
  <si>
    <r>
      <t xml:space="preserve">Red Cross representtive remarks include  IFRC was at the first edition in 2006, objectives are efficiencey, response and preparation she welcomes DGs of DRM, civil societies, national IFRC societies, , criss assessment and response include post disaster efforts, </t>
    </r>
    <r>
      <rPr>
        <b/>
        <sz val="11"/>
        <color theme="1"/>
        <rFont val="Calibri"/>
        <family val="2"/>
        <scheme val="minor"/>
      </rPr>
      <t>need strategy, proactivity in action</t>
    </r>
  </si>
  <si>
    <r>
      <rPr>
        <b/>
        <sz val="11"/>
        <color theme="1"/>
        <rFont val="Calibri"/>
        <family val="2"/>
        <scheme val="minor"/>
      </rPr>
      <t>Chief of unit on behalf of the humanitarian and social affairs director of ECOWAS made remarks, He mentioned the seasonal forecsts of ACMAD used by ECOWAS  social and humanitarian directorte for contigency plans update and  response</t>
    </r>
    <r>
      <rPr>
        <sz val="11"/>
        <color theme="1"/>
        <rFont val="Calibri"/>
        <family val="2"/>
        <scheme val="minor"/>
      </rPr>
      <t xml:space="preserve">, cash transfer, forecasting, emergency, emergency needs assessment, information management , collaboration for implementation of ECOWAS humanitarian agenda,  proactive engagenement, exlicit recognition of humnitarian affairs for security and welfare of our people, </t>
    </r>
  </si>
  <si>
    <r>
      <t xml:space="preserve">Remarks of UN coordinator in Mali, today opens the UN general assembly with  climate and disasters high on the agenda , these hazards leads to humanitarian crisis,  how intervention and anticipation is possible fo peace and securuty?  Malnutrition, food securuty , floods, earthquake, multilateralism needed with the UN, protectionism is emerging in some ountries,  communicate on humanitarian affairs, what development failed leading to humanitarian crisis,  humanitarian, development, security,   droughts and floods in 2018 following similar events in 2017, 5.8 millions  need food suport with 1.2 pastoralists affected, floods in cote ivoire, nigeria, chad.... with significant impacts, epidemics and locust invasion,  </t>
    </r>
    <r>
      <rPr>
        <b/>
        <sz val="11"/>
        <color theme="1"/>
        <rFont val="Calibri"/>
        <family val="2"/>
        <scheme val="minor"/>
      </rPr>
      <t xml:space="preserve">need streengthneing preparation and planning response ,  </t>
    </r>
    <r>
      <rPr>
        <sz val="11"/>
        <color theme="1"/>
        <rFont val="Calibri"/>
        <family val="2"/>
        <scheme val="minor"/>
      </rPr>
      <t xml:space="preserve">exchange goo practices, how we anticipate and fund our action plan,?  </t>
    </r>
    <r>
      <rPr>
        <b/>
        <sz val="11"/>
        <color theme="1"/>
        <rFont val="Calibri"/>
        <family val="2"/>
        <scheme val="minor"/>
      </rPr>
      <t>anticipation , prevention are required</t>
    </r>
  </si>
  <si>
    <r>
      <rPr>
        <b/>
        <i/>
        <sz val="11"/>
        <color theme="1"/>
        <rFont val="Calibri"/>
        <family val="2"/>
        <scheme val="minor"/>
      </rPr>
      <t>opening speech by major generl salif traore minister of security and civil protection</t>
    </r>
    <r>
      <rPr>
        <sz val="11"/>
        <color theme="1"/>
        <rFont val="Calibri"/>
        <family val="2"/>
        <scheme val="minor"/>
      </rPr>
      <t xml:space="preserve"> welcome the participants, highlithed the willingness of government of Mali , sharing experiences on preparation and action, progress on implementation of sendai make drr a national pririty ( Mali adopted a national strategy, establish a platform, and ORSEC plan, decree of interministerial committee, Emergency centre for the country ...) ,  Mali strentthened capacity with the internal security law, emergency centers creation, odern intervention tools, i reiterate commintment </t>
    </r>
    <r>
      <rPr>
        <b/>
        <sz val="11"/>
        <color theme="1"/>
        <rFont val="Calibri"/>
        <family val="2"/>
        <scheme val="minor"/>
      </rPr>
      <t>on harmonization, integration fpr crisis management,</t>
    </r>
    <r>
      <rPr>
        <sz val="11"/>
        <color theme="1"/>
        <rFont val="Calibri"/>
        <family val="2"/>
        <scheme val="minor"/>
      </rPr>
      <t xml:space="preserve">  Rapid evaluation and intervention mechanisms is expected</t>
    </r>
  </si>
  <si>
    <r>
      <rPr>
        <b/>
        <sz val="11"/>
        <color theme="1"/>
        <rFont val="Calibri"/>
        <family val="2"/>
        <scheme val="minor"/>
      </rPr>
      <t>presentation of the agenda</t>
    </r>
    <r>
      <rPr>
        <sz val="11"/>
        <color theme="1"/>
        <rFont val="Calibri"/>
        <family val="2"/>
        <scheme val="minor"/>
      </rPr>
      <t xml:space="preserve"> with nomination of rapporteurs from countries by ECOWAS, review of last recommendations, humanitarian status of ECOWAS region,  break,  </t>
    </r>
    <r>
      <rPr>
        <b/>
        <sz val="11"/>
        <color theme="1"/>
        <rFont val="Calibri"/>
        <family val="2"/>
        <scheme val="minor"/>
      </rPr>
      <t>a session on seasonal climate forecasts preparation, impact and response by ACMAD,</t>
    </r>
    <r>
      <rPr>
        <sz val="11"/>
        <color theme="1"/>
        <rFont val="Calibri"/>
        <family val="2"/>
        <scheme val="minor"/>
      </rPr>
      <t xml:space="preserve">  response by Mali Civil protection,  lunch,  </t>
    </r>
    <r>
      <rPr>
        <b/>
        <sz val="11"/>
        <color theme="1"/>
        <rFont val="Calibri"/>
        <family val="2"/>
        <scheme val="minor"/>
      </rPr>
      <t xml:space="preserve"> ECOWAS humanitarian action plan</t>
    </r>
    <r>
      <rPr>
        <sz val="11"/>
        <color theme="1"/>
        <rFont val="Calibri"/>
        <family val="2"/>
        <scheme val="minor"/>
      </rPr>
      <t xml:space="preserve"> to seek prioritization and commitments, 4 groups listening to 4 presenttions pertinent for GECEAO, a cocktail to strengthen relationships and collaboration,  day 2 on emergency roster of ECOWAS, UNDAC is the emergency system of UN under OCHA, weaknessess and strengths to activate ECOWAS roster with support of UNDAC, preparation to crisis with ecowas prearation capacity assessment,  WARO is the regional  health warning system will explain preparation for ebola, day 3 post disaster analysis tools, capacity review, validation of ECOWAS humanitarian action plan,   Conclusions and Recomendations including nomination of the new GECEAO president , a closing ceremony, agenda validated</t>
    </r>
  </si>
  <si>
    <t>Report of this meeting to the ecowas concil of ministers to validate and submit to head of state for approval.</t>
  </si>
  <si>
    <r>
      <t xml:space="preserve">functions of the rapporteurs are to </t>
    </r>
    <r>
      <rPr>
        <b/>
        <sz val="11"/>
        <color theme="1"/>
        <rFont val="Calibri"/>
        <family val="2"/>
        <scheme val="minor"/>
      </rPr>
      <t xml:space="preserve">track outcomes and resolutions </t>
    </r>
    <r>
      <rPr>
        <sz val="11"/>
        <color theme="1"/>
        <rFont val="Calibri"/>
        <family val="2"/>
        <scheme val="minor"/>
      </rPr>
      <t xml:space="preserve">and </t>
    </r>
    <r>
      <rPr>
        <b/>
        <sz val="11"/>
        <color theme="1"/>
        <rFont val="Calibri"/>
        <family val="2"/>
        <scheme val="minor"/>
      </rPr>
      <t xml:space="preserve">ensure that the report content all resolutions and recommendations from presentations and discussions, </t>
    </r>
  </si>
  <si>
    <r>
      <t xml:space="preserve">presentation 1 on overview of disaster in West africa in 2018,   INFORM tool is used with 50 indicators for risk and vulnerability assessments, the most vulnerble part of the world in the Sahel,  At regional level </t>
    </r>
    <r>
      <rPr>
        <b/>
        <sz val="11"/>
        <color theme="1"/>
        <rFont val="Calibri"/>
        <family val="2"/>
        <scheme val="minor"/>
      </rPr>
      <t xml:space="preserve">high risk and vulnerability are transboundary, </t>
    </r>
  </si>
  <si>
    <t xml:space="preserve">2018 more than 5 million in food insecurity due to late start of the rainy season, conflicts farmers and herders, </t>
  </si>
  <si>
    <t>cholera epidemics  around lake Chad  and other parts of the Sahel</t>
  </si>
  <si>
    <r>
      <t xml:space="preserve">Flood overview 2018  in ghana, Liberia, Burfkina, Mali, Nigeria  </t>
    </r>
    <r>
      <rPr>
        <b/>
        <sz val="11"/>
        <color theme="1"/>
        <rFont val="Calibri"/>
        <family val="2"/>
        <scheme val="minor"/>
      </rPr>
      <t>need to strengthen the network for flood validated ipacts data</t>
    </r>
  </si>
  <si>
    <r>
      <rPr>
        <b/>
        <sz val="11"/>
        <color theme="1"/>
        <rFont val="Calibri"/>
        <family val="2"/>
        <scheme val="minor"/>
      </rPr>
      <t>Population movment</t>
    </r>
    <r>
      <rPr>
        <sz val="11"/>
        <color theme="1"/>
        <rFont val="Calibri"/>
        <family val="2"/>
        <scheme val="minor"/>
      </rPr>
      <t xml:space="preserve">  1.1 millions, refugees, displaced</t>
    </r>
  </si>
  <si>
    <r>
      <rPr>
        <b/>
        <sz val="11"/>
        <color theme="1"/>
        <rFont val="Calibri"/>
        <family val="2"/>
        <scheme val="minor"/>
      </rPr>
      <t>Level of prepredness</t>
    </r>
    <r>
      <rPr>
        <sz val="11"/>
        <color theme="1"/>
        <rFont val="Calibri"/>
        <family val="2"/>
        <scheme val="minor"/>
      </rPr>
      <t xml:space="preserve"> with OCHA in improving, many countries had mission of OCHA to prepare and only 4 countries were not visited to prepare</t>
    </r>
  </si>
  <si>
    <t xml:space="preserve">Presidential Election Calendar in many countries </t>
  </si>
  <si>
    <t>Legislative elections countries cited</t>
  </si>
  <si>
    <t>Review ofprogress on implementation of last recommendations</t>
  </si>
  <si>
    <r>
      <rPr>
        <b/>
        <sz val="11"/>
        <color theme="1"/>
        <rFont val="Calibri"/>
        <family val="2"/>
        <scheme val="minor"/>
      </rPr>
      <t>on world humanitarian summit</t>
    </r>
    <r>
      <rPr>
        <sz val="11"/>
        <color theme="1"/>
        <rFont val="Calibri"/>
        <family val="2"/>
        <scheme val="minor"/>
      </rPr>
      <t>; action plans were identified to link humanitarian and development actions</t>
    </r>
  </si>
  <si>
    <r>
      <rPr>
        <b/>
        <sz val="11"/>
        <color theme="1"/>
        <rFont val="Calibri"/>
        <family val="2"/>
        <scheme val="minor"/>
      </rPr>
      <t>Private sector in DRM</t>
    </r>
    <r>
      <rPr>
        <sz val="11"/>
        <color theme="1"/>
        <rFont val="Calibri"/>
        <family val="2"/>
        <scheme val="minor"/>
      </rPr>
      <t xml:space="preserve"> ;  Cote Ivoire has a private sector platform activated with the June 2018 floods, need to expnd in other countries, </t>
    </r>
  </si>
  <si>
    <r>
      <rPr>
        <b/>
        <sz val="11"/>
        <color theme="1"/>
        <rFont val="Calibri"/>
        <family val="2"/>
        <scheme val="minor"/>
      </rPr>
      <t>Preparation</t>
    </r>
    <r>
      <rPr>
        <sz val="11"/>
        <color theme="1"/>
        <rFont val="Calibri"/>
        <family val="2"/>
        <scheme val="minor"/>
      </rPr>
      <t xml:space="preserve"> , the culture is under development in countries, coordination of actors, definition of priorities</t>
    </r>
  </si>
  <si>
    <r>
      <rPr>
        <b/>
        <sz val="11"/>
        <color theme="1"/>
        <rFont val="Calibri"/>
        <family val="2"/>
        <scheme val="minor"/>
      </rPr>
      <t>Cash response</t>
    </r>
    <r>
      <rPr>
        <sz val="11"/>
        <color theme="1"/>
        <rFont val="Calibri"/>
        <family val="2"/>
        <scheme val="minor"/>
      </rPr>
      <t>,  cote ivoire, liberia are responses to floods</t>
    </r>
  </si>
  <si>
    <r>
      <rPr>
        <b/>
        <sz val="11"/>
        <color theme="1"/>
        <rFont val="Calibri"/>
        <family val="2"/>
        <scheme val="minor"/>
      </rPr>
      <t>Unique drm agency,</t>
    </r>
    <r>
      <rPr>
        <sz val="11"/>
        <color theme="1"/>
        <rFont val="Calibri"/>
        <family val="2"/>
        <scheme val="minor"/>
      </rPr>
      <t xml:space="preserve"> 6 ministries addressing disasters only Ghana, Nigeria, Benin, Togo and Guinee , Liberia have a unique agency for  drm</t>
    </r>
  </si>
  <si>
    <r>
      <rPr>
        <b/>
        <sz val="11"/>
        <color theme="1"/>
        <rFont val="Calibri"/>
        <family val="2"/>
        <scheme val="minor"/>
      </rPr>
      <t>Emergency roster of ECOWAS</t>
    </r>
    <r>
      <rPr>
        <sz val="11"/>
        <color theme="1"/>
        <rFont val="Calibri"/>
        <family val="2"/>
        <scheme val="minor"/>
      </rPr>
      <t xml:space="preserve">  is to be addressed in this meeting to get it impleented in 2 to 3 years</t>
    </r>
  </si>
  <si>
    <r>
      <rPr>
        <b/>
        <sz val="11"/>
        <color theme="1"/>
        <rFont val="Calibri"/>
        <family val="2"/>
        <scheme val="minor"/>
      </rPr>
      <t>coordintion civil/miilitary</t>
    </r>
    <r>
      <rPr>
        <sz val="11"/>
        <color theme="1"/>
        <rFont val="Calibri"/>
        <family val="2"/>
        <scheme val="minor"/>
      </rPr>
      <t>, need a strategy for the region given expansion of military actors G5 Sahel ….</t>
    </r>
  </si>
  <si>
    <r>
      <rPr>
        <b/>
        <sz val="11"/>
        <color theme="1"/>
        <rFont val="Calibri"/>
        <family val="2"/>
        <scheme val="minor"/>
      </rPr>
      <t xml:space="preserve">Early warning </t>
    </r>
    <r>
      <rPr>
        <sz val="11"/>
        <color theme="1"/>
        <rFont val="Calibri"/>
        <family val="2"/>
        <scheme val="minor"/>
      </rPr>
      <t>with ECOWAS observatory which was only on security but will be upgraded to floods</t>
    </r>
  </si>
  <si>
    <r>
      <rPr>
        <b/>
        <sz val="11"/>
        <color theme="1"/>
        <rFont val="Calibri"/>
        <family val="2"/>
        <scheme val="minor"/>
      </rPr>
      <t>on ECOWAS humanitarian action plan</t>
    </r>
    <r>
      <rPr>
        <sz val="11"/>
        <color theme="1"/>
        <rFont val="Calibri"/>
        <family val="2"/>
        <scheme val="minor"/>
      </rPr>
      <t xml:space="preserve">;  ECOWAS will present a plan for validation </t>
    </r>
  </si>
  <si>
    <r>
      <rPr>
        <b/>
        <sz val="11"/>
        <color theme="1"/>
        <rFont val="Calibri"/>
        <family val="2"/>
        <scheme val="minor"/>
      </rPr>
      <t>Climate issue ;</t>
    </r>
    <r>
      <rPr>
        <sz val="11"/>
        <color theme="1"/>
        <rFont val="Calibri"/>
        <family val="2"/>
        <scheme val="minor"/>
      </rPr>
      <t xml:space="preserve">    plan meeting with NMHSS for alert, strengthen disseination of ACMAD bulletins, strentthen ACMAD and NMHSs for alerts,   ACMAD praised and asked to continue , </t>
    </r>
    <r>
      <rPr>
        <b/>
        <sz val="11"/>
        <color theme="1"/>
        <rFont val="Calibri"/>
        <family val="2"/>
        <scheme val="minor"/>
      </rPr>
      <t>PRESASS organized, GCEAO website is available as a platform for info climate and measures/action plans</t>
    </r>
  </si>
  <si>
    <t>prepare inouts to amcomet strategy and send to Jay Wilson her request by emqil mqde on sept 24,   am copying Yvette Ramos, the consultant responsible for updating the document.  Please make sure to send your inputs to Ms Ramos (y@novaimo.com) or myself (jowilson@wmo.int or amcomet@wmo.int) so we can make sure your inputs are included.  You can also include your inputs in French.</t>
  </si>
  <si>
    <t xml:space="preserve">I let you reach out to Yvette to provide your inputs or request you to update the file directly on google drive - kindly use suggesting mode so we can see your proposals 
- https://docs.google.com/document/d/1tcKSAlPiwBet5YN2_YZhbPj_ABDouaZpxdobGX6LPgc/edit?usp=sharing </t>
  </si>
  <si>
    <t>review of sawidra communication strategy</t>
  </si>
  <si>
    <r>
      <t xml:space="preserve">opinion to be sent on Sub Saharan Africa resilience programme needed by october 10  discuss with Leon and godefroy before  opinion obn In this framework, we are currently canvassing key stakeholders, beneficiaries and observers, in order to collect views on the </t>
    </r>
    <r>
      <rPr>
        <b/>
        <i/>
        <u/>
        <sz val="11"/>
        <color rgb="FFC00000"/>
        <rFont val="Calibri"/>
        <family val="2"/>
        <scheme val="minor"/>
      </rPr>
      <t>programme's relevance, design, and effectiveness.</t>
    </r>
  </si>
  <si>
    <t>UNDAC to strengthen national emergency response ( floods, cyclones...), coordination of UN humanotarian support, pillars of UNDC include staff, deploymment, partners&amp;equipment, methodology standardized for coordination, assessment&amp;analysis, IM, UNDAC Handbook, OSOCC Guidelines</t>
  </si>
  <si>
    <t>conclusion and recommendations, approval of the RCOWAS humanitarian action plan</t>
  </si>
  <si>
    <t>review of sawidra communication strategy sent by Serges</t>
  </si>
  <si>
    <t>comment made o the sawidra continental communication strategy made by Serges</t>
  </si>
  <si>
    <t>oct 01, 02 nd 03</t>
  </si>
  <si>
    <t>survey questionaire on  completed on relevance effectiveness and sustainaibility of the sub-sahara Africa resilience programme funding SAWIDRA trough the 10th EDF</t>
  </si>
  <si>
    <t>October 05 2018</t>
  </si>
  <si>
    <t>review NFCS action plan of Guinea Bissau</t>
  </si>
  <si>
    <t>subit inputs to acomet strategy to Jay and Ramos</t>
  </si>
  <si>
    <t>meet with Leon  to prepare the programme of the douala november workshop</t>
  </si>
  <si>
    <t>october 08 2018</t>
  </si>
  <si>
    <t>discuss with hubert to create technical notes, bulletins and policy briefs in the acmad rcc website,  on the long range forecasting function, he shouls archive all pesao and presass reports</t>
  </si>
  <si>
    <t>need to submit inputs to guinea bissau action plan</t>
  </si>
  <si>
    <t>collect historical presao and presass data since 1998 and upload on rcc website, on this copter it is on G:\kamgaacmad\plan&amp;budget2014\MESA2014\MESAoperatingplanningandreporting\mesastaffreports\andre\resultarea6\partnership&amp;networking\RCOF2017\RCOFreview\presassfigall</t>
  </si>
  <si>
    <t xml:space="preserve">Background  by USAID ( USAID realized that a lot has changed, there are challenges, USAD had not all answers, organized a meeting in Washingtown to understand CIS and required improvements, Sustainable CIS project emerged to tackle the challenges,  metric for assessing CIS, financing tool and ppp)  </t>
  </si>
  <si>
    <t>CSIS pillar , categories ( 1 for techncal notes, 2 for bulletins including advices for sector experts, 3 for summaries/briefs for planning decision and policy making ) criteria and  metrics  for each categor</t>
  </si>
  <si>
    <t>group discussions on feedback on the framework :GFCS and NHS categories for 3 to xx % points,   Two things you like about an part of the metrics and wh,,, three things from the matrix you don t like and how to improve</t>
  </si>
  <si>
    <r>
      <rPr>
        <b/>
        <sz val="11"/>
        <color rgb="FFC00000"/>
        <rFont val="Calibri"/>
        <family val="2"/>
        <scheme val="minor"/>
      </rPr>
      <t>Solution to PPP and NMHS challenges above</t>
    </r>
    <r>
      <rPr>
        <sz val="11"/>
        <color rgb="FFC00000"/>
        <rFont val="Calibri"/>
        <family val="2"/>
        <scheme val="minor"/>
      </rPr>
      <t xml:space="preserve">  are develop strategic plan to support many challemges, Educate end user on CIS data, create space of forum to help foster collaboration to ddress ibalances in equipt with clearing houses market place proce setting,   Private sector code of conduct/standard, Faster evolution of WMO standards to match tech advances</t>
    </r>
  </si>
  <si>
    <t xml:space="preserve">prepare RCC operations review workshop </t>
  </si>
  <si>
    <t>prepare weekly reports</t>
  </si>
  <si>
    <t>prepare sawidra visit from ECCAS center programe on log frame, work plan and budget, MoU, RCC and RSC demo, COP 24 budget ( presentation made and contributions to discussions)</t>
  </si>
  <si>
    <t>Private sector is more present in services provision</t>
  </si>
  <si>
    <t xml:space="preserve">components include capacity assessment, understanding the market including private sector , knowledge sharing and exchange with users, </t>
  </si>
  <si>
    <t>_ Seek endorsement from WMO through cc;</t>
  </si>
  <si>
    <r>
      <t xml:space="preserve">prepare the travel authorization, </t>
    </r>
    <r>
      <rPr>
        <b/>
        <sz val="11"/>
        <color theme="1"/>
        <rFont val="Calibri"/>
        <family val="2"/>
        <scheme val="minor"/>
      </rPr>
      <t>progress report</t>
    </r>
    <r>
      <rPr>
        <sz val="11"/>
        <color theme="1"/>
        <rFont val="Calibri"/>
        <family val="2"/>
        <scheme val="minor"/>
      </rPr>
      <t xml:space="preserve"> and</t>
    </r>
    <r>
      <rPr>
        <b/>
        <sz val="11"/>
        <color theme="1"/>
        <rFont val="Calibri"/>
        <family val="2"/>
        <scheme val="minor"/>
      </rPr>
      <t xml:space="preserve"> perspectives</t>
    </r>
    <r>
      <rPr>
        <sz val="11"/>
        <color theme="1"/>
        <rFont val="Calibri"/>
        <family val="2"/>
        <scheme val="minor"/>
      </rPr>
      <t xml:space="preserve"> for WMO workshop on global review of RCCs operations n Nov 12 to 14 India</t>
    </r>
  </si>
  <si>
    <t>preparation on the RCC statutus and persective paper for WMO workshop on Global Review of RCC operations nov 12 14 2018</t>
  </si>
  <si>
    <t>10, 11 and 12 oct</t>
  </si>
  <si>
    <t>it must be noted that the formal RCC criteria and functions, both mandatory and highly recommended, were established nearly a decade ago.</t>
  </si>
  <si>
    <t>review products for the OND NDJ 2018/19 technical note, organize the briefing , review the outlook ap , analog years for west Africa are 2002, 2014 and 2009,  southern africa atlantic side  2002, 2014, southern Africa indian ocean side 2002, 2014, north Africa 2009, 2014, eastern africa 2oo2, 2006 and 2014</t>
  </si>
  <si>
    <t xml:space="preserve">propose suitable updates and revisions, keeping in view the emerging requirements of the CSIS, research/operational advances and the needs and capabilities of the existing as well as proposed RCCs. </t>
  </si>
  <si>
    <r>
      <t xml:space="preserve">prepa wmo rcc operations review,  </t>
    </r>
    <r>
      <rPr>
        <b/>
        <sz val="11"/>
        <color theme="1"/>
        <rFont val="Calibri"/>
        <family val="2"/>
        <scheme val="minor"/>
      </rPr>
      <t xml:space="preserve">it must be noted that the formal RCC criteria and functions, both mandatory and highly recommended, were established nearly a decade ago,  there have been considerable developments and scientific advances in data and monitoring, sub-seasonal to seasonal forecasting, downscaling techniques, impact based forecasts, tailoring of climate products to user needs, communication technologies, etc. WMO CCl, at its seventeenth session in April 2018, adopted a resolution to work towards enhancing RCC operations, and, inter alia, decided to </t>
    </r>
    <r>
      <rPr>
        <b/>
        <u/>
        <sz val="11"/>
        <color theme="1"/>
        <rFont val="Calibri"/>
        <family val="2"/>
        <scheme val="minor"/>
      </rPr>
      <t>revisit the mandatory and highly recommended functions of RCCs and the associated products and criteria</t>
    </r>
    <r>
      <rPr>
        <b/>
        <sz val="11"/>
        <color theme="1"/>
        <rFont val="Calibri"/>
        <family val="2"/>
        <scheme val="minor"/>
      </rPr>
      <t xml:space="preserve">, and </t>
    </r>
    <r>
      <rPr>
        <b/>
        <u/>
        <sz val="11"/>
        <color theme="1"/>
        <rFont val="Calibri"/>
        <family val="2"/>
        <scheme val="minor"/>
      </rPr>
      <t>propose suitable updates</t>
    </r>
    <r>
      <rPr>
        <b/>
        <sz val="11"/>
        <color theme="1"/>
        <rFont val="Calibri"/>
        <family val="2"/>
        <scheme val="minor"/>
      </rPr>
      <t xml:space="preserve"> and revisions, keeping in view the </t>
    </r>
    <r>
      <rPr>
        <b/>
        <u/>
        <sz val="11"/>
        <color theme="1"/>
        <rFont val="Calibri"/>
        <family val="2"/>
        <scheme val="minor"/>
      </rPr>
      <t>emerging requirements of the CSIS</t>
    </r>
    <r>
      <rPr>
        <b/>
        <sz val="11"/>
        <color theme="1"/>
        <rFont val="Calibri"/>
        <family val="2"/>
        <scheme val="minor"/>
      </rPr>
      <t>, r</t>
    </r>
    <r>
      <rPr>
        <b/>
        <u/>
        <sz val="11"/>
        <color theme="1"/>
        <rFont val="Calibri"/>
        <family val="2"/>
        <scheme val="minor"/>
      </rPr>
      <t xml:space="preserve">esearch/operational advances </t>
    </r>
    <r>
      <rPr>
        <b/>
        <sz val="11"/>
        <color theme="1"/>
        <rFont val="Calibri"/>
        <family val="2"/>
        <scheme val="minor"/>
      </rPr>
      <t xml:space="preserve">and the </t>
    </r>
    <r>
      <rPr>
        <b/>
        <u/>
        <sz val="11"/>
        <color theme="1"/>
        <rFont val="Calibri"/>
        <family val="2"/>
        <scheme val="minor"/>
      </rPr>
      <t>needs and capabilities</t>
    </r>
    <r>
      <rPr>
        <b/>
        <sz val="11"/>
        <color theme="1"/>
        <rFont val="Calibri"/>
        <family val="2"/>
        <scheme val="minor"/>
      </rPr>
      <t xml:space="preserve"> of the existing as well as proposed</t>
    </r>
    <r>
      <rPr>
        <b/>
        <u/>
        <sz val="11"/>
        <color theme="1"/>
        <rFont val="Calibri"/>
        <family val="2"/>
        <scheme val="minor"/>
      </rPr>
      <t xml:space="preserve"> RCCs</t>
    </r>
  </si>
  <si>
    <r>
      <t xml:space="preserve">review the </t>
    </r>
    <r>
      <rPr>
        <u/>
        <sz val="11"/>
        <color theme="1"/>
        <rFont val="Calibri"/>
        <family val="2"/>
        <scheme val="minor"/>
      </rPr>
      <t>status of operation</t>
    </r>
    <r>
      <rPr>
        <sz val="11"/>
        <color theme="1"/>
        <rFont val="Calibri"/>
        <family val="2"/>
        <scheme val="minor"/>
      </rPr>
      <t xml:space="preserve">, </t>
    </r>
    <r>
      <rPr>
        <u/>
        <sz val="11"/>
        <color theme="1"/>
        <rFont val="Calibri"/>
        <family val="2"/>
        <scheme val="minor"/>
      </rPr>
      <t>methodologies</t>
    </r>
    <r>
      <rPr>
        <sz val="11"/>
        <color theme="1"/>
        <rFont val="Calibri"/>
        <family val="2"/>
        <scheme val="minor"/>
      </rPr>
      <t>, products/services, and institutional arrangements of all existing RCCs/RCC-networks, to identify gaps and requirements, and to propose ways for smooth and future-oriented operations and sustainable development of RCCs, and to promote sustained uptake of their services and products by NMHSs</t>
    </r>
  </si>
  <si>
    <t>oct 15 2018</t>
  </si>
  <si>
    <t>oct 16 2018</t>
  </si>
  <si>
    <t>review of master ii disertation report from kone EAMAC  for University of Niamey</t>
  </si>
  <si>
    <t>prepare the usaid fnal report and the ACMAD board report of the chief of department use the report ade for diallo end of mission</t>
  </si>
  <si>
    <t xml:space="preserve">Hubert provide the presentation made at unesco workshop on climae services for indiguenous people, </t>
  </si>
  <si>
    <r>
      <t xml:space="preserve">meet with Bob, his tasks include a draft of products for the state of Africa Climate in 2018, procedure and scripts documented for each produt there in as a practical training material ,  he should prepare a document with procedure and scripts developed by NOAA to automate products,  document automation scripts and compare with NOAA's scripts, training material on the products he provide as input to the technical note on seasonal climate forecasts, </t>
    </r>
    <r>
      <rPr>
        <b/>
        <u/>
        <sz val="11"/>
        <color rgb="FFFF0000"/>
        <rFont val="Calibri"/>
        <family val="2"/>
        <scheme val="minor"/>
      </rPr>
      <t>practical guide/traning tool for drought monitoring, long rangee forecasting technical notes, practical guide for bulletins  and brief for decision m</t>
    </r>
    <r>
      <rPr>
        <b/>
        <sz val="11"/>
        <color rgb="FFFF0000"/>
        <rFont val="Calibri"/>
        <family val="2"/>
        <scheme val="minor"/>
      </rPr>
      <t xml:space="preserve">akers, </t>
    </r>
    <r>
      <rPr>
        <b/>
        <i/>
        <u/>
        <sz val="11"/>
        <color rgb="FFFF0000"/>
        <rFont val="Calibri"/>
        <family val="2"/>
        <scheme val="minor"/>
      </rPr>
      <t>bob to put all these aterials in the logframe with hyperlinks to anuals/guide/training tool as deliverable or sources/means of verification, he should work with Solly</t>
    </r>
  </si>
  <si>
    <r>
      <t xml:space="preserve">road map  for each sector  include </t>
    </r>
    <r>
      <rPr>
        <b/>
        <sz val="11"/>
        <color theme="1"/>
        <rFont val="Calibri"/>
        <family val="2"/>
        <scheme val="minor"/>
      </rPr>
      <t>institutional and policy framework</t>
    </r>
    <r>
      <rPr>
        <sz val="11"/>
        <color theme="1"/>
        <rFont val="Calibri"/>
        <family val="2"/>
        <scheme val="minor"/>
      </rPr>
      <t xml:space="preserve">  what policy or institutions exists, if not existent it is gap and what activity should be done to fll the gap, who are </t>
    </r>
    <r>
      <rPr>
        <b/>
        <sz val="11"/>
        <color theme="1"/>
        <rFont val="Calibri"/>
        <family val="2"/>
        <scheme val="minor"/>
      </rPr>
      <t>partners for activity implementation</t>
    </r>
    <r>
      <rPr>
        <sz val="11"/>
        <color theme="1"/>
        <rFont val="Calibri"/>
        <family val="2"/>
        <scheme val="minor"/>
      </rPr>
      <t>,</t>
    </r>
    <r>
      <rPr>
        <b/>
        <sz val="11"/>
        <color theme="1"/>
        <rFont val="Calibri"/>
        <family val="2"/>
        <scheme val="minor"/>
      </rPr>
      <t xml:space="preserve"> activity schedule</t>
    </r>
  </si>
  <si>
    <t>review papers from the WMO conference on Operational climate prediction organized in Spain with participation of Hubert</t>
  </si>
  <si>
    <t xml:space="preserve">Ligth rain: 5_20 mm, moderate rain: 20_50 mm/day, Heavy rain 50_100 mm/day  very heavy rain  above 100mm/day from WO guidance document </t>
  </si>
  <si>
    <t>oct 18 2018</t>
  </si>
  <si>
    <t>progress report Jan June 2018 and annual work plan for 2019 for BoG prepared and submitted to acting DG</t>
  </si>
  <si>
    <t>oct 20 2018</t>
  </si>
  <si>
    <t xml:space="preserve">prepare for the RCC review eeting in Pune from 12 to 14 Nov 2018,  review the survey template for RCCs, </t>
  </si>
  <si>
    <t>Oct 23 2018</t>
  </si>
  <si>
    <t>meeting online on climate services: moving climate services  forward  organized by WB, USAID, WMO with Tuesday, November 27, 2018 from 8:30 AM to 5:00 PM (EST</t>
  </si>
  <si>
    <t xml:space="preserve">preparer la reponse a la lettre de Mbaiguedem </t>
  </si>
  <si>
    <t>prepare status report for RCC review meeting in Pune</t>
  </si>
  <si>
    <t>Oct 24 2018</t>
  </si>
  <si>
    <t>attend the meeting to share outcoe of feasibility study to invest in agruculture risk management in Niger at grand hotel Niamey</t>
  </si>
  <si>
    <t xml:space="preserve">1. vos amendements sur le plan d'action du Togo sont attendus pour le jeudi 8 novembre à 12heurs;
2. vos amendements sur le plan d'action du Benin sont attendus pour le jeudi 15 novembre à 12heurs;
3. vos amendements sur le plan d'action de la Gambie sont attendus pour le lundi  19 novembre à 12heurs;
</t>
  </si>
  <si>
    <t>Ooctober 30 2018</t>
  </si>
  <si>
    <t>oct 25 to 29</t>
  </si>
  <si>
    <t>vote as president, read action plan nfcs fro togo, benin and gambia, read clisoft licence agreement, send uasiad report to Labert</t>
  </si>
  <si>
    <t>prepare paper on services for disaster resilience; ipact based forecasting, advisory, watches and warnings  for sawidra workshop in douala fron 6 to 9 nov 2018</t>
  </si>
  <si>
    <t>Nov 1 2018</t>
  </si>
  <si>
    <r>
      <t xml:space="preserve">1st teleconference FOCUS-Africa - H2020 proposal
View on Calendar
When
</t>
    </r>
    <r>
      <rPr>
        <b/>
        <sz val="11"/>
        <color theme="1"/>
        <rFont val="Calibri"/>
        <family val="2"/>
        <scheme val="minor"/>
      </rPr>
      <t>2:00 PM - 3:30 PM</t>
    </r>
    <r>
      <rPr>
        <sz val="11"/>
        <color theme="1"/>
        <rFont val="Calibri"/>
        <family val="2"/>
        <scheme val="minor"/>
      </rPr>
      <t xml:space="preserve">
Where
WMO-0-Center-Salle B (56)
Who
20,   review initial concept, share with Hubert  and prepare hi for the telconference</t>
    </r>
  </si>
  <si>
    <t>Hydroet central Africa nov 14 to 16 and regional platfor for drr central africa the following week</t>
  </si>
  <si>
    <t>brieing for NDJF 2018/16, oderate enso with 1.1C Nino 3.4  for last week of october, analog year 2014, 2009, 2012, 2002, 2004</t>
  </si>
  <si>
    <t>best analog is 2002</t>
  </si>
  <si>
    <t>Nov04 2018</t>
  </si>
  <si>
    <t>travel to sawidra workshop on coodination, harmonisation of weather and climate forecasts</t>
  </si>
  <si>
    <t>Nov 05 2018</t>
  </si>
  <si>
    <t xml:space="preserve">first day   of workshop,  RCOFs adaptation to DRR, AGRHYMET is food security , acquisition of equipment, resolution and validation, sawodra and RCOFs, support to National level </t>
  </si>
  <si>
    <t>disbursement low because no equipment procured, budget reallocation done by ICPAC with some gray areas, no cost extension , sustainability, second phase of sawidrra ?  project durration has amaster agreement being revised for sawidra to end in Dec 2020</t>
  </si>
  <si>
    <t>constellation of polar systems from EUmETSAT (METOP) , NOAA and CMA , RARS can track all polar orbiting satellites</t>
  </si>
  <si>
    <t>Nov 05 to 08</t>
  </si>
  <si>
    <t>attend the sawidra workshop to coordinate implementation and exchange on state of art prediction systes</t>
  </si>
  <si>
    <t xml:space="preserve">a paper was prepared and presented on RCCs and RSMCs functions, activities$tasks, criteria , </t>
  </si>
  <si>
    <t>chair session on HPCs , suth Africa experience, draft technical specifications for HPCs</t>
  </si>
  <si>
    <t xml:space="preserve">Nov 09 to 15 </t>
  </si>
  <si>
    <t>attend the WMO RCC revew workshop in Pune</t>
  </si>
  <si>
    <t>session rapporteur, prepare a status report on RCC-Africa, participate to discussions, request for ACMAD RCC and RCC network for North Africa to collaborate and extend the domain of North africa RCC to Arab countries in the middle east</t>
  </si>
  <si>
    <t>Nov 19 to 21</t>
  </si>
  <si>
    <t>visa applicaton mission to Ouagadougou at German embassy</t>
  </si>
  <si>
    <t>exchanges with ADG on ACMAD representation at upcoming GFCS intra ACP pogramme writeshop, fill a proxy or power of attorney form ( leter of proxy)  for passport pick up</t>
  </si>
  <si>
    <t>ecowas policy and action plan  read  and work wth godefroid to select OND NDJ 2018&amp;19 , extree events maps andtexts in the 2017 state of Africa*s climate to prebarre roll up banners for cop 24</t>
  </si>
  <si>
    <t>Nov 26 2018</t>
  </si>
  <si>
    <t>Moving Climate Services Forward: A systems perspective workshop toorrow Nov 27 at 14:30 organized in washigtow by WMO,  USAID nd the World Bank</t>
  </si>
  <si>
    <t xml:space="preserve">The World Bank, the USAID-funded Learning Agenda on Climate Services, and the World Meteorological Organization (WMO) are collaborating to identify these commonalities and create a forum for sharing information to help move climate services forward.
You are cordially invited to join these institutions on November 27th for presentations and discussions on the topics below (please see a provisional agenda here):
    Positioning user perspectives at the center of climate services design, delivery, and feedback;
    The role of the private sector in climate services;
    Assessment of government capacity to deliver climate services and of the effectiveness of climate services on the ground; and
    Donor coordination around country-led codesign of climate services, and tracking progress of climate service use and delivery goals.
</t>
  </si>
  <si>
    <t>Bob to prepare technical note for state of climate 2018, procedure and instructions manual for state of climate products generation</t>
  </si>
  <si>
    <t>procedure and instruction manual for climate variabilit and trends analysis, timeseries analysis with annual culcle and interannual variability with training exervice with Hubert</t>
  </si>
  <si>
    <t>Bob to write final report with the techn note and all procedures and instruction anuals in annees</t>
  </si>
  <si>
    <t>Demain matin faire une nouvelle inscription a AMS ( done)</t>
  </si>
  <si>
    <t>discuss with Bob, he should collect all procedures and instruction anuals , get it tested with huber, make sure that it works and submit to me for final review and archive</t>
  </si>
  <si>
    <t>Nov 27 2018</t>
  </si>
  <si>
    <t>Review presanord 2018 technical note and submit to hubert who is attending the foru in Egypt</t>
  </si>
  <si>
    <t xml:space="preserve">prepare comunication materials for cop 24 wity 2 foll up banners, one brochure on sawidra including results obtained so far  with monitoring evalation expert, communication and forecast eperts from sawidra </t>
  </si>
  <si>
    <t>Nov 28 2018</t>
  </si>
  <si>
    <t xml:space="preserve">review the DJF technical note for PRESANORD  2018 </t>
  </si>
  <si>
    <t>Review the action plan for Congo Brazzavil NFCS</t>
  </si>
  <si>
    <t xml:space="preserve">prepare 3side events at COP 24   ( climate services and contingency planning, cliate services and risk insurance, promoting DRM financing in Africa: key role of weather and climate services, </t>
  </si>
  <si>
    <t>eet with Bob  for briefing with tech note on the state of 2018 climate of Africa</t>
  </si>
  <si>
    <t>consider usuin COPERNICUS data on preipitation and teperature annual next time</t>
  </si>
  <si>
    <t>percent of average precipitation in 2018</t>
  </si>
  <si>
    <t>The data source on figure caption should be the url to the archvive</t>
  </si>
  <si>
    <t>Add in fig 3 the reference period</t>
  </si>
  <si>
    <t xml:space="preserve">add precipi fromm ERA and WO monitoring glbal </t>
  </si>
  <si>
    <t>Bob with hubert to contact La reunion for the summar on topical cycline season for 2017/18</t>
  </si>
  <si>
    <t>Bob to put pathnames of scripts</t>
  </si>
  <si>
    <t>Dec 03 04 2018</t>
  </si>
  <si>
    <t>atted first 2 days at cop with panelist role at africa day on day !,  state of global climate 2018 on day 2 at ipcc/wo pavilion, finalize invitations for two side events of ACAd and AfDB scheduled on day # at AfDB pavilion</t>
  </si>
  <si>
    <t>Please save the dates for the Fourth Session of AMCOMET
18 - 20 February 2019 - Joint Technical Segment of the 4th Session of AMCOMET and the 17th RAI Regional Technical Conference
21 February 2019 - Ministerial Segment of the 4th Session of AMCOMET 
The Session will be in Cairo, Egypt.  More information and formal invitations to follow shortly.</t>
  </si>
  <si>
    <t>dec 19 2018</t>
  </si>
  <si>
    <t>review and sign the swift project account opening forms, read the swift collaboration agreement</t>
  </si>
  <si>
    <t>Urgent to find an expert for RCC websote regular update</t>
  </si>
  <si>
    <t>dec 20 2018</t>
  </si>
  <si>
    <t>review tate of climate 2018 submitted by bob on dec 05 2018, he should keep plots and related data in a state of climate products archive, give dates or periods of occurrence for hazards presented , il available the amount of rains recorded. Over Easter Africa, these details are missing</t>
  </si>
  <si>
    <r>
      <t xml:space="preserve">Review 10 day climate diagnstics bulletin, new developents include add 10m  wind and anomaly after pressure, change format of figures e.g pressure field to keep quality after zoom,  maintain and archive of all data files related to each product,  add week1 and week2 forecasts from ecmwf and S2S ( MJO, NAO, AO, AAO, positision of High pressure centres and low pressure belt, thickness of the monsoon layer at different latitudes, velocity potetial anomalies 200hPa and 850 hpa, TPW and anomalies, Rossby and Kelvin waves monitoring and forecasting, weekly averages precipitation, interannual variability of weekly precip anomalies, global and regional SST anoalies including in boxes from MERCATOR OCEAN, ECMWF and NCEP    , add table of extremes and impact recorded during the dekad and the month in the monthly bulletins, add dust concentration, add timeseries of dust add capital cities accross Africa during dust season, </t>
    </r>
    <r>
      <rPr>
        <b/>
        <i/>
        <u/>
        <sz val="11"/>
        <color rgb="FFFF0000"/>
        <rFont val="Calibri"/>
        <family val="2"/>
        <scheme val="minor"/>
      </rPr>
      <t>generate the same products with copernicus climate services products including ERA5</t>
    </r>
    <r>
      <rPr>
        <b/>
        <sz val="11"/>
        <color rgb="FFFF0000"/>
        <rFont val="Calibri"/>
        <family val="2"/>
        <scheme val="minor"/>
      </rPr>
      <t>, ensure the technical notes are prepared, in the precipitation forecast weekly add expected ranges of rainfall,  run statistical tools for precipi forecasts for the month including the target weeks, use operational medium, extended range weather and monthly forecasts for relevant global , synoptic patterns and drivers of sub seasonal variability, soil moisture analysis ro ERA5, drought monitoring precip, NDVI, soil moisture and water levels fro COPERNICUS and NCEP, SERVIR, ( indices from ECMWF newsletter ....)</t>
    </r>
  </si>
  <si>
    <t xml:space="preserve">Ask to Hubert to include support to ECCAS CAPC  in hiis reports </t>
  </si>
  <si>
    <t>January 04 2019</t>
  </si>
  <si>
    <t xml:space="preserve">afternoon meeting with saf on  contracts, organization of saf, misceleanous. </t>
  </si>
  <si>
    <t>Jan 07 2019</t>
  </si>
  <si>
    <t>meet with sawidra on cash flow forecast and work plan including activity and budget schedule or January to March 2019</t>
  </si>
  <si>
    <t>meet with lambert with on internat=l control tools and teplates,  justication of expenses docuents codification syste, documentation , classification and archiving  system</t>
  </si>
  <si>
    <t>meet to upload usaid project webisite and geoserver  on ACMAD's website</t>
  </si>
  <si>
    <t>jan 07 to 11</t>
  </si>
  <si>
    <t xml:space="preserve">prepare response to wo on participation o acomet rai eeteing  funding trough sawidra to be discussed at meeting, </t>
  </si>
  <si>
    <t>H2020 proposal with KNMI by sigmund peter input expected by jamuary</t>
  </si>
  <si>
    <t xml:space="preserve">On 22 January 11-12 CET there a webex meeting of the consortium partners is planned.
Pls feel free to join this meeting.
I will send the webex login details in a separate outlook invitation.
</t>
  </si>
  <si>
    <t>jan 12 to 17</t>
  </si>
  <si>
    <r>
      <t>meeting with saf to monitor logistics for the dialogue day, 2 eetings to prepare upload and wbsite updates, ali to find a solution on power supply system for accounting server coputer,read swift purchase order, proposal, and quarterly workplan (</t>
    </r>
    <r>
      <rPr>
        <sz val="11"/>
        <color rgb="FFFF0000"/>
        <rFont val="Calibri"/>
        <family val="2"/>
        <scheme val="minor"/>
      </rPr>
      <t xml:space="preserve"> DG should attend executve group meetings in SWIFT), eet with wmo ission under igraine on crews,</t>
    </r>
  </si>
  <si>
    <t>resilier les contrats de telephone pour les numeros superflux</t>
  </si>
  <si>
    <t>https://docs.google.com/spreadsheets/d/1ModklmnK16QdYnCdm7k4mJeTGjynR75IMSQxfrbBPnQ/edit#gid=1513469951</t>
  </si>
  <si>
    <t>propose ACMAD in CREWS steering committee</t>
  </si>
  <si>
    <t>contact prof betts from UK metoffice on high resolution global projections url</t>
  </si>
  <si>
    <t>FOCUS project meeting nesxt webnesday afternoon jan 23</t>
  </si>
  <si>
    <r>
      <t xml:space="preserve">read swift collaboration agreement the collaboration agreement has 5 schedules or annexes  evidence of expenditure include ( iteized purchase receipts, sef receipts , invoices , records of all expenditures incurred, </t>
    </r>
    <r>
      <rPr>
        <b/>
        <sz val="11"/>
        <color rgb="FFFF0000"/>
        <rFont val="Calibri"/>
        <family val="2"/>
        <scheme val="minor"/>
      </rPr>
      <t xml:space="preserve">resaerch outcomes  include </t>
    </r>
    <r>
      <rPr>
        <sz val="11"/>
        <color rgb="FFFF0000"/>
        <rFont val="Calibri"/>
        <family val="2"/>
        <scheme val="minor"/>
      </rPr>
      <t xml:space="preserve">proposed new skill measures for predictions, new operational tools for forecasting and evaluation, new training materials based on research,  new chapters of forecaster handbook, number of research papers, external use of research methods,   </t>
    </r>
    <r>
      <rPr>
        <b/>
        <sz val="11"/>
        <color rgb="FFFF0000"/>
        <rFont val="Calibri"/>
        <family val="2"/>
        <scheme val="minor"/>
      </rPr>
      <t xml:space="preserve">impacts </t>
    </r>
    <r>
      <rPr>
        <sz val="11"/>
        <color rgb="FFFF0000"/>
        <rFont val="Calibri"/>
        <family val="2"/>
        <scheme val="minor"/>
      </rPr>
      <t xml:space="preserve">measures qualit of forecasts expressed by users, position papers, reports to planning organisations, number of case studies, </t>
    </r>
    <r>
      <rPr>
        <b/>
        <sz val="11"/>
        <color rgb="FFFF0000"/>
        <rFont val="Calibri"/>
        <family val="2"/>
        <scheme val="minor"/>
      </rPr>
      <t xml:space="preserve">  KPIs  numbers of models or model products used, oprerational partnerships with universities sustainably extablished </t>
    </r>
  </si>
  <si>
    <t xml:space="preserve"> jan</t>
  </si>
  <si>
    <t>Nafissa to publish consultancy recruitent for solly on swift</t>
  </si>
  <si>
    <t>review draft resolution to RA I on data rescue submitted by WMO secretariat for review by ACMAD</t>
  </si>
  <si>
    <t>prepare cntracts for swift staff</t>
  </si>
  <si>
    <t xml:space="preserve">prepre policy dialogue da concept, eetings on logistics visit embassies and delegations  </t>
  </si>
  <si>
    <t>Make inventory table of Madagascar microfiches at ACMAD</t>
  </si>
  <si>
    <t>Repondre a IPCC</t>
  </si>
  <si>
    <t>respond to Roberta on the bilateral discussion date next week</t>
  </si>
  <si>
    <r>
      <t xml:space="preserve">Siegmund, Peter (KNMI) &lt;peter.siegmund@knmi.nl&gt;
To:'akamgaf@yahoo.com','andrea.castelletti@polimi.it','Carlos Dommar',Chris Taylor,'christophe.lavaysse@ird.fr'
Jan 28 at 3:39 PM
Hello, webexroom2 KNMI invites you to join this Webex meeting.  H2020 Africa
</t>
    </r>
    <r>
      <rPr>
        <b/>
        <sz val="11"/>
        <color theme="1"/>
        <rFont val="Calibri"/>
        <family val="2"/>
        <scheme val="minor"/>
      </rPr>
      <t>Monday, February 4, 2019 10:00 am  |  Europe Time (Amsterdam, GMT+01:00)  |  1 hr
 Meeting number (access code): 953 947 931    Meeting password: H2020</t>
    </r>
    <r>
      <rPr>
        <sz val="11"/>
        <color theme="1"/>
        <rFont val="Calibri"/>
        <family val="2"/>
        <scheme val="minor"/>
      </rPr>
      <t xml:space="preserve">
 When it's time, join the meeting.</t>
    </r>
  </si>
  <si>
    <t>recruter un traducteur en francais pour les docuents du CA</t>
  </si>
  <si>
    <t>jan 29 2019</t>
  </si>
  <si>
    <t xml:space="preserve">apointent at Nigerian embassy  go with vigilance map for meningtis epidemic </t>
  </si>
  <si>
    <t>Discuss with solly to ake an inventory table for Madagascar microfiches at ACMAD by Friday 1 february 2019</t>
  </si>
  <si>
    <t>go to board session with sample of past amendments, faire des tableaux en dollars de la CEA et de l'ACMAD en plus des tableaux ACMAD en CFA</t>
  </si>
  <si>
    <t>pour le ca voir lambert</t>
  </si>
  <si>
    <t xml:space="preserve"> H2020 Africa, Monday, 11. February 2019 15:30  |  Europe Time (Amsterdam, GMT+01:00)  |  1 hrs
Meeting number (access code): 952 751 871
Meeting password: H2020</t>
  </si>
  <si>
    <t xml:space="preserve">letters for uneca conf of in participation, letter for madagascar microfiches, </t>
  </si>
  <si>
    <t>give the ASCAT soil moisture data to hubert for drought monitoring</t>
  </si>
  <si>
    <t>RECO day one session on leadership and climate services for sustainable development</t>
  </si>
  <si>
    <t xml:space="preserve">commit to gender sensitivity , commit to GFCS involve NDAs, support climate value chain,  request amcomet secetariat to review and update the new strategy for upcoming session,  encourage wmo to support science policy through leadership, request AMCEN to ensure participation of Met Officers  as advisors to UNFCCCC, support implementation of Abidjan declaration. </t>
  </si>
  <si>
    <r>
      <t xml:space="preserve">AMCOMET secretariat to submit to AU policy orgarns , </t>
    </r>
    <r>
      <rPr>
        <b/>
        <sz val="11"/>
        <color theme="1"/>
        <rFont val="Calibri"/>
        <family val="2"/>
        <scheme val="minor"/>
      </rPr>
      <t xml:space="preserve">urge members to autonoiize NMHSS with proper legislation, </t>
    </r>
  </si>
  <si>
    <t>Feb 22 2019</t>
  </si>
  <si>
    <t xml:space="preserve">RAI sesson day 1 with WMO SG paper on Constituent bodies reform for a 21st Century WMO, he mentioned that reform have been presented to AMCOMET bureau, last EC recommended to Cg , WO started in 1873 to 2050,  </t>
  </si>
  <si>
    <t xml:space="preserve">WMO issues and Africa,  the global agenda , UNFCCC +1.5C, WMO is UN SG and Security council science advisor,  capacity development with WB, green climate fund,  financing for CREWS, GFCS ACP, Concept for private sector, prize moyney to support Africa, </t>
  </si>
  <si>
    <t>WMO and Africa, CREWS, GFCS African Directors appointed IPCC, ETR, RAF and expert for service capacity building, Office in Ethiopia operational in 2019, NMHSs advocacy among ministers/head of states, !M USD for fellowship and management training for PRs, more developing countrie in technical commissions, country profile database for needs identification,  Global meteor alarm developement in Africa</t>
  </si>
  <si>
    <t xml:space="preserve">Challenges too few observations with negative impact on forecasts,  </t>
  </si>
  <si>
    <t xml:space="preserve">WMO Reforms, objectives  earth systemm and seamless approach, Long term goals and strategic objectives with infrastructure and services commissions, Research board and regional associations,   Congress short and every two 2 years, TC and RA also,  academia and private sector involved,  enhance parters engagement </t>
  </si>
  <si>
    <t>Benefits expected , outcomes , processes, engagement, advice, influence</t>
  </si>
  <si>
    <t>private sector,  IT and services including observation, legal basis for private sector role, WMO to serve governments and private sector, code of ethics, data related meeting in 2020to discuss resolution 40 and private sector role on data</t>
  </si>
  <si>
    <t xml:space="preserve">Motivation for the reform since 1951 8 TCs unchanged until today, the world have changed and WMO  should do the same,  big data, GWE, PPP are challenges, </t>
  </si>
  <si>
    <t xml:space="preserve">Science Board and nomination of members  should be inclusive of regions, how to address financial implication of congress every two years, </t>
  </si>
  <si>
    <t>RAI need training and research and develop marine services, scale up Ras to engage members, what structures and implementation mechanisms for the Ras, Ras should articule needs and requriments,   Experts have been designated by members, how will RA be able to advise TC on candidate for expert teams, hydro community underrepresented in WMO activities,  in the context of Cg set a side 2 days on 6 priority areas</t>
  </si>
  <si>
    <t>programme of RA I organization of the session, , reports, RA I strategic priorities and emerging issues</t>
  </si>
  <si>
    <t>viability of NMHSs with aviation and private partners, ensure principle of aviation, strethen regional centers, share met data, implement QMS</t>
  </si>
  <si>
    <t xml:space="preserve">formation sur tompro, demander au formateur tompro de former sur la creation des projets,  </t>
  </si>
  <si>
    <t>demain le rapport  financier de Janvier 2019, les salaires preparres</t>
  </si>
  <si>
    <t>feb 26 2019</t>
  </si>
  <si>
    <t>attend the round table on financing the cliate investment plan for the Sahel at hotel Gawaye  salle Margou</t>
  </si>
  <si>
    <t>Honneur vous informer qu'il a été retenu la date du 15 mars 2019 pour le Comité de Pilotage du Projet SAWIDRA-AC sauf cas de contrainte de dernière heure</t>
  </si>
  <si>
    <t>a report of 5 years achevements of ACMAD done</t>
  </si>
  <si>
    <t>Meeting in germany for a 10 year project planned in June</t>
  </si>
  <si>
    <t xml:space="preserve">Dear Secretariat DG ACMAD,
Please be informed that IPCC Secretariat has updated focal point for ACMAD.   
Best regards,
Oksana 
IPCC Secretariat WMO 7bis, Avenue de la Paix P.O. Box 2300 1211 Geneva 2 SWITZERLAND
Tel: +41 22 730 8208/8254/8284 Fax: +41 22 730 8025/8013 Email: IPCC-Sec@wmo.int Website: http://www.ipcc.ch
 </t>
  </si>
  <si>
    <t>March 04 2019</t>
  </si>
  <si>
    <t xml:space="preserve">contract to be signed , list of documents for auditor to use, actualser le planning d'audit pour le contract, auditeur va lister les documents a fournir,  avec le planning finaliser le contrat et envoyer a la banque, </t>
  </si>
  <si>
    <t>meet with the auditor of sawidra to reorganize planning of 2017 and 2018  audit,   meeting replan ACMAD SAWDRA activities</t>
  </si>
  <si>
    <t>on the job traning programme for Mali eperts outlined with Introduction to Seasonal Forecasting, Drivers of Climate Variability in West Africa, Seasonal forecasting methodology, data and tools for seasonal forecasting, Parctice in operational seasonal forecasting, Deliverables include Technical note for April-June and MAy-July 2019</t>
  </si>
  <si>
    <t>march 01 2019</t>
  </si>
  <si>
    <t xml:space="preserve">** Use of WMCs products for preparation of Regional and National weather and climate information: current status and perspectives with a pilot SGDPFS project ** title of the china Bejing meeting the outile of the presentation include :  - concet of a pilot project on SGDPFS  with  products ( SWFDP products, RCC products, decadal and scenrios products) , methods and tools, input data sse RAIDEG for data needs) ,  How to help deneloping NMHSs with cascading forecasting system fro 9km global two 3km to  2km local for Developing countries forecasting severe/high impact events which are usually mesoscale to synoptic scale is a priority ),  How ACMAD process Global products to generate regional to national products ( take  climate variability analysis, profile, annualcycle from global amalyses , take drougth monitoring from precip, NDVI and soil moisture, take statistical forecasts/downscaling predictor from global sst forecasts and analysis, global precip forecasts, dynamical dowscalng with WRF,predictability studies poducts , take composite and analog, persistence , sercives include for DRR; hazards scenarios from CORDEX and CMIP5 data analysis,  summary for policy akers for 4 months ahead,  week 1 and 2 precipi outlooks,  Meningitis vigilance, heavy rains vigilance </t>
  </si>
  <si>
    <t xml:space="preserve">prepare the outline of the presentation at the first WMO Workshop for WMC  to be hel in Beijing 26 to 29 Mmarch 2019 </t>
  </si>
  <si>
    <t>prepare presentation at eca conf of ministers and wmo wmc workshop beijing</t>
  </si>
  <si>
    <t xml:space="preserve">  </t>
  </si>
  <si>
    <t>11 ars 2019</t>
  </si>
  <si>
    <r>
      <t xml:space="preserve">reunion de coordination: points a l'agenda - synthese sur le plan et budget SAWIDRA Mars 2019-Fev 2020 ansi que leplan de passation des marches,  preparation audit SAWIDRA, preparation audit ACMAD,  etats financiers ACMAD Janvier/fevrier 2019 comptes acmad puis consolides, plan budgetaire et analytique ACMAD puis parametrage TOMPRO, </t>
    </r>
    <r>
      <rPr>
        <b/>
        <sz val="11"/>
        <color theme="1"/>
        <rFont val="Calibri"/>
        <family val="2"/>
        <scheme val="minor"/>
      </rPr>
      <t>reorganisation du travail au SAF ( gestion onersol, les interims, les postes...), nouvelles sur le demenagement, AOB</t>
    </r>
  </si>
  <si>
    <t xml:space="preserve">meeting on sawidra after reformulation initially eu comitted 20 million but only 17 millions given, our budget has been revised  acmad budget is now 4950000 euros reduced by 840 000 euros,  DG to follow addendu to the grant,  prepare cdsf open day,  ali contact  SADC , SANSA,  fo RARS in souther Africa , ali parcoure la secton antennes pour les arguents pour a la sadc </t>
  </si>
  <si>
    <t xml:space="preserve">amenagement peinture, cablage electrique. plomberie, reseau informatique, service de demenagement, consultant pour estimation, suivi et controle , devis sur acmad </t>
  </si>
  <si>
    <t xml:space="preserve">experts recommendatons to AMCOMET Ministers, endorse amcomet bureau decisions on hydromet, swift endorsement of AGRHYMET as ECOWAS ,  ACMAD as technical arm of AUC on meteorological issues, </t>
  </si>
  <si>
    <t xml:space="preserve">train on leadership and management for better delivery, AUC to covenen a conference on leadership and Management skillls in NMHSs, </t>
  </si>
  <si>
    <t>prepare strategy french and english, amcoet declaration, constitution of acmad and related decisions, achievements for last 5 years, ECA MOU, AUC MOU, for printing and use at conf of ministers</t>
  </si>
  <si>
    <t xml:space="preserve">write with WMO a justification for AUC to endorse ACMAD as a technical arm, result of AMCOMEt in the declaration </t>
  </si>
  <si>
    <r>
      <t xml:space="preserve">rapport des realisations ACMAD sur cinq ans  en francais revue, meeting at ECA to prepare Conf of Minister starting on March 20 ( - procedur manual of ECA to be sent to ACMAD by Eken the administrate of ECA Bureau in Niamey,  ACMAD to register for the ECA Conf of inister and ECA bureau to look if ACMAD is on the Committee of expert agenda of presentations, if no ACMAD presentation planned then use parralell mechanisms like sub regional experts committes with the West africa one expected in May 06-10 2019 ACMAD to be represented with the state of climate in West Africa by Godefroid,  ACMAD to prepare inputs for the econoic report for west Africa, ACMAD to participate if possuible to the side event of ECA Bureau for West Africa in Marrakech, </t>
    </r>
    <r>
      <rPr>
        <b/>
        <sz val="11"/>
        <color rgb="FFFF0000"/>
        <rFont val="Calibri"/>
        <family val="2"/>
        <scheme val="minor"/>
      </rPr>
      <t>ACMAD and ECA Bureau to collaborate for ACMAD to integrate relevant Specialized Technical Committees of UNECA) .</t>
    </r>
  </si>
  <si>
    <r>
      <t xml:space="preserve"> A meeting with swift programe anagement  Doug parker and Lorraine , DG and Elijah swift coordinator at ACMAD  on audit- due diligence-position of Victor Savatia- payment for staff  , DG indicated tht audit can be expected by Nov 2019 and he will provide a timeline and and the </t>
    </r>
    <r>
      <rPr>
        <b/>
        <sz val="11"/>
        <color rgb="FFFF0000"/>
        <rFont val="Calibri"/>
        <family val="2"/>
        <scheme val="minor"/>
      </rPr>
      <t>estimated cost</t>
    </r>
    <r>
      <rPr>
        <sz val="11"/>
        <color rgb="FFFF0000"/>
        <rFont val="Calibri"/>
        <family val="2"/>
        <scheme val="minor"/>
      </rPr>
      <t xml:space="preserve"> to Leeds in two weeks, i was agreed to create a temporary post for saviatia in Nairobi for 3 months, ACMAD to explore paying swift staff while waiting for due diligence to be completed, Lorraine to submit guidance for meeting organization to avoid delay in travel authorization processing, </t>
    </r>
  </si>
  <si>
    <t>interim note for 18 to 30 march 2019  suivre avec les affaires etrangeres l'octroi des nouveaux locaux, taches prioritaires ( peintures, sanitaires, wifi pour la productiondes previsions sachant que les antennes PUMA mettrait du temps pour etre operatonel, electricite, lampes, toilettes, Salles du bas pour DCE, DVP, DIT,  Bureau du haut pour Secretarat, SAF, achat de 2 contenaires 20 a 30 pieds pour demenageents et bureaux additionels, lettres pour signifier le lieu des nouveaux locaux et demamder le transfert des compteurs a  la SNE et la NIGELEC, Telephones,  Djibo et bizo  inventorie le materiel avant demenagement. Leon to follow and sign invoice and request for funding for swift, sign the letter authorzing swift to have a contract with Savatia victor for a few onths in Nairobi, finalize MoU with SANSA, AGEOS, SADC CSC for signature,  suivre la reunon ACMAD-AGRHYMET le mercredi prochain sur l'agenda du PRESASS , le programme detaille du presass, l'annonce et appel a participation,  les invitations notamment du goupe climat a faire par ACMAD et soumettre la liste a AGRHYMET pour la prise en Charge, les dates du PRESASS ( eviter la periode de la journee CDSF, la semaine du 6 mai prevu pour le SACOM...)</t>
  </si>
  <si>
    <t>domestic finance through fiscal policy and macroeconomic management</t>
  </si>
  <si>
    <t>March 26 2019</t>
  </si>
  <si>
    <r>
      <t>opening of WMC meeting in beijing on seamless GDPFS , research and services poviders, research to support GDPFS, engage fundamental and applied research, operational research and integration, activities depending on science advances,</t>
    </r>
    <r>
      <rPr>
        <b/>
        <i/>
        <sz val="11"/>
        <color theme="1"/>
        <rFont val="Calibri"/>
        <family val="2"/>
        <scheme val="minor"/>
      </rPr>
      <t xml:space="preserve"> forecasting, services, science stkeholders, </t>
    </r>
  </si>
  <si>
    <t>our objective is to further develop SGDPFS implementation plan, CAS and CBS for GDPFS, introduction of participants</t>
  </si>
  <si>
    <t xml:space="preserve">Director of Copernicus Climate Service Centre at ECMWF,  seamless in time and use, set priorities in Sealmless GDPFS, </t>
  </si>
  <si>
    <r>
      <t>Consider human factor by introducing i</t>
    </r>
    <r>
      <rPr>
        <b/>
        <sz val="11"/>
        <color theme="1"/>
        <rFont val="Calibri"/>
        <family val="2"/>
        <scheme val="minor"/>
      </rPr>
      <t xml:space="preserve">mpact based forecasting, format, communicate with impacted people for action, </t>
    </r>
    <r>
      <rPr>
        <sz val="11"/>
        <color theme="1"/>
        <rFont val="Calibri"/>
        <family val="2"/>
        <scheme val="minor"/>
      </rPr>
      <t xml:space="preserve">signed a deal with all stakeholders in a room, </t>
    </r>
    <r>
      <rPr>
        <b/>
        <sz val="11"/>
        <color theme="1"/>
        <rFont val="Calibri"/>
        <family val="2"/>
        <scheme val="minor"/>
      </rPr>
      <t>perception of the warning  is wrong because users are drowing with data, technonology to digest  and distill information,</t>
    </r>
    <r>
      <rPr>
        <sz val="11"/>
        <color theme="1"/>
        <rFont val="Calibri"/>
        <family val="2"/>
        <scheme val="minor"/>
      </rPr>
      <t xml:space="preserve"> focus on training, users, impacts, foundation is staggering brillant,, </t>
    </r>
  </si>
  <si>
    <t xml:space="preserve">Yuki Honda OPAD-DPFS present the GDPFS today ,  scope of GDPFS manual, Regular audit of Centres compliance </t>
  </si>
  <si>
    <r>
      <t xml:space="preserve">Nowcasing and weather forecasting up to 30 days, </t>
    </r>
    <r>
      <rPr>
        <b/>
        <sz val="11"/>
        <color theme="1"/>
        <rFont val="Calibri"/>
        <family val="2"/>
        <scheme val="minor"/>
      </rPr>
      <t>science, operations, technology, communication</t>
    </r>
  </si>
  <si>
    <t xml:space="preserve">1 principles as technical framework for WIS 2.0 use of urls to identify resources, adopt web technologies, use public telecom networks like internet, provide web services/APIs to access and interact ,  encourage NCs and DCPC to provide data reductio services via WIS, add open standard messaging protocols like whatsup protocol,  improve quick access to observation and alert,  get rid of codes , provide catalogue more than data, provide metadata describing data </t>
  </si>
  <si>
    <t>Dear Charman, this message to exchange you on follow up after the ACOMET-4.  1-  following contrbutions made and discussions on the draft strategic plan, 4 embers of SACOM have express willingness to participate in a meeting here in Niamey to help finalize the document in early May and make the necessary recommendation to the Board . The SACOM president add a meeting with us at ACMAD to outline the major items on the agenda including the future activities of SACOM as well as issues related the membership</t>
  </si>
  <si>
    <t>2- following the AMCOMET declaration on ACMAD as the technical ar of AU, draft documents (attached below) are being prepared with WMO Regional office as requested by the AU Comissioner detailing the nature of the future relationship with ACMAD on the related implications for AU.</t>
  </si>
  <si>
    <t>draft staff and financial regulations, draft agreement acmad/ au, dates for sacom with programme, prepare event at Congress RSMC nowcasting and severe weather followin cyclone aida write to kai on this beijng eting with WMCs and WMO,  tell Board Chair on request for info following Adi cyclone to ACMAD, positioning ACMAD with WMO Congress, send to Safia draft agenda for saco and as to prepare invitation letters and flights reservations</t>
  </si>
  <si>
    <t>april 04 2019</t>
  </si>
  <si>
    <r>
      <t xml:space="preserve">da 2 awgdrr day 2 with presentation of the global drr latform programme, </t>
    </r>
    <r>
      <rPr>
        <b/>
        <sz val="11"/>
        <color theme="1"/>
        <rFont val="Calibri"/>
        <family val="2"/>
        <scheme val="minor"/>
      </rPr>
      <t>prepare statement on challeges on implementing sendai</t>
    </r>
    <r>
      <rPr>
        <sz val="11"/>
        <color theme="1"/>
        <rFont val="Calibri"/>
        <family val="2"/>
        <scheme val="minor"/>
      </rPr>
      <t xml:space="preserve">,  risk informed sustainable deve,  </t>
    </r>
    <r>
      <rPr>
        <b/>
        <sz val="11"/>
        <color theme="1"/>
        <rFont val="Calibri"/>
        <family val="2"/>
        <scheme val="minor"/>
      </rPr>
      <t>high level dialogues</t>
    </r>
    <r>
      <rPr>
        <sz val="11"/>
        <color theme="1"/>
        <rFont val="Calibri"/>
        <family val="2"/>
        <scheme val="minor"/>
      </rPr>
      <t xml:space="preserve">  on different themes, special session on human leadership in drr, health and drr, build back better, unlockinking resilience,</t>
    </r>
    <r>
      <rPr>
        <b/>
        <sz val="11"/>
        <color theme="1"/>
        <rFont val="Calibri"/>
        <family val="2"/>
        <scheme val="minor"/>
      </rPr>
      <t xml:space="preserve"> preparatory days events , minsterial statements,  other events,  show case work, side eventsbetween 15 to 17 May 2019, learning labs to build capacity on sendai monitoing, losse database accounting, benefits  to cost ratios od DRR measures,  </t>
    </r>
    <r>
      <rPr>
        <b/>
        <i/>
        <sz val="11"/>
        <color theme="1"/>
        <rFont val="Calibri"/>
        <family val="2"/>
        <scheme val="minor"/>
      </rPr>
      <t xml:space="preserve">13 to 17 May 2019 in Geneva.   </t>
    </r>
    <r>
      <rPr>
        <sz val="11"/>
        <color theme="1"/>
        <rFont val="Calibri"/>
        <family val="2"/>
        <scheme val="minor"/>
      </rPr>
      <t xml:space="preserve">Bilateral meetings and rooms,  strategic bilateral with UNISDR officials, conferrence app for interactive sessons, </t>
    </r>
  </si>
  <si>
    <t xml:space="preserve">review of the common africa position for the global platform for DRR in Geneva, </t>
  </si>
  <si>
    <t>responsility/role</t>
  </si>
  <si>
    <t>timeframe</t>
  </si>
  <si>
    <t>Status</t>
  </si>
  <si>
    <t>Coments/observations</t>
  </si>
  <si>
    <t>action/recommendation points</t>
  </si>
  <si>
    <t>No.</t>
  </si>
  <si>
    <t>april 05 2019</t>
  </si>
  <si>
    <r>
      <t xml:space="preserve">support impact based EWS , </t>
    </r>
    <r>
      <rPr>
        <b/>
        <sz val="11"/>
        <color theme="1"/>
        <rFont val="Calibri"/>
        <family val="2"/>
        <scheme val="minor"/>
      </rPr>
      <t>dissater loos database and risk profiles taken in national budgets</t>
    </r>
  </si>
  <si>
    <t xml:space="preserve">programe progress on result ! On regional coordination at continenetal level , resuklt 2 coodination and planning at RECs level , key outputs  RECs retreat in Brussels, ECCAS at COP, PNDA/DRF training in Chad, ECOWAS Hydromet Forum .   Challenges   late signing of grant, conflicts, training needs, slow disbursments, limited visibility, internal admin procedures, delay of recruitment, 80% spendind  outlook fo 2019/2020, grant closing data in June 8, 2020,   Result 3 on strengthening RCCs and weather services, objective to improve RCCS to meet DRM and economy by proving EWS,   projects supervised mid term review mission, to hire an M&amp;E officer,   challenges  insufficient funds, weak M&amp;E, long Bank procedures and approval processes, expenditure statusACMAD has 27 disbursment agrhymet 35, eccas 23  percents total 31 percent,  procurement to be accelerated  ,  issues to PSC are no cost extension, procurement, clidev fund on the eu review, sawidra phase 2. outlook 2019/2020 are activities and timelines, result 4 to build country capacity on disater losses, risk profile, incorporate DRR and CCA , key outpouts disaster loos accounting tool training, 16 risk sensitive budget reviews , 16 risk profiles workshops,  risk profiles update, risk profile for impact based early warning system, nwp and risk profiling update key outputs include contributed to revision of guidance on UNDAP cahllenges are access to data, recruitments, conflicts, budget allocation to release resources  in countries, 80% of budget spent. </t>
  </si>
  <si>
    <r>
      <t xml:space="preserve">Result 5 on risk financing  objective support development af risk fibnancing mechanisms,  city level risk profiles in Beira, target social protection systems, Rapid post disaster assessment in Mozambique and Malawi, usng risk profiles, developing risk financing strategies, Financial leveraging US$ 392 millions,  </t>
    </r>
    <r>
      <rPr>
        <b/>
        <sz val="11"/>
        <color rgb="FFFF0000"/>
        <rFont val="Calibri"/>
        <family val="2"/>
        <scheme val="minor"/>
      </rPr>
      <t>collaboration with result 3?</t>
    </r>
  </si>
  <si>
    <t>Annual repot of AUC which is activity oriented,  lessons learnt, challenges information still missing, detailed activities outcomes, if a workshop indicator numer of participants, number of countries, gender disagregation of participants, content of trainings</t>
  </si>
  <si>
    <t xml:space="preserve">add invilvment and contribution of countries in technical capacity building, are ministers of high evel officials and how many participated to conferences, </t>
  </si>
  <si>
    <t>template of action points from meeting minutes AWG PSC resilinec programme , number, action points, responsible, timeframe</t>
  </si>
  <si>
    <t>template for progress assessment on action points   : number, action/recomendation points, responsibility/role, timeframe.  status , coments/observations are elements of reporting on actions/recommendations implementation</t>
  </si>
  <si>
    <t>review sawidra AfDB and EUMETSAT meeting report at eumetsat forum, concept note for coordination and weather/climate forecasting methods, products and tools review for douala meeting</t>
  </si>
  <si>
    <t xml:space="preserve">respond to uk met graham on verification of rcof with reliability diagram, prepare bulletin for ond ndj 218 19 with hubert </t>
  </si>
  <si>
    <t>Mozabique seaon started early</t>
  </si>
  <si>
    <r>
      <t xml:space="preserve">oderate enso expected by dec jan 2018/19, , TNA expected to be near to above average sst, Sat expected near average, TSA a near to above verage expected, WTIO expected  near to above averge  </t>
    </r>
    <r>
      <rPr>
        <b/>
        <sz val="11"/>
        <color theme="1"/>
        <rFont val="Calibri"/>
        <family val="2"/>
        <scheme val="minor"/>
      </rPr>
      <t xml:space="preserve">east Africa may record above precip in Dec 2018,  SETIOn expecte near average,  with JO possible moderate to heavy rains in east Africa up to No 15 </t>
    </r>
  </si>
  <si>
    <t>prepare mission reports for douala, Pune and Ouagadougou</t>
  </si>
  <si>
    <t>Urgent next week to subit the photocopy of indian visa to WMO for reimbursment</t>
  </si>
  <si>
    <t>9 to 11 apr 2019</t>
  </si>
  <si>
    <t xml:space="preserve">read swift  collaboration agreement, prepare sacom documents, logistics note verbale for sacom members </t>
  </si>
  <si>
    <t>prepare timesheets and report, meet with SAF to prepare sawidra and esa audits, leger review</t>
  </si>
  <si>
    <t>ask Lambert for amortization onitoring table, and service providers performance assessment sheets</t>
  </si>
  <si>
    <t xml:space="preserve">discuss MoU on RARS stations , need to plan with EUMETSAT to maintain the 4 RARS  with development funding for 3 to 4 ore years, accee to high frequency MTG observations during extreme weather events </t>
  </si>
  <si>
    <t>Draft Tors for expert on accounting and finance to support acmad SAF to prepare audit sawidra and mesa</t>
  </si>
  <si>
    <t xml:space="preserve">respond to alex for the meeting in vienna </t>
  </si>
  <si>
    <r>
      <t xml:space="preserve">important side event at ECA expert segment of the ECA Conf of Ministers,  wth inister of finance of Gambia, Director macro econmy, Deputy onister of reforms in Egypt, Chief economist at the presidency of Senegal, Remarks by ECA Executive  Secretary, </t>
    </r>
    <r>
      <rPr>
        <b/>
        <sz val="11"/>
        <color theme="1"/>
        <rFont val="Calibri"/>
        <family val="2"/>
        <scheme val="minor"/>
      </rPr>
      <t>side event to launch of ECA 2019 Economic Report on Africa  Theme: Fiscal Policy for Sustainable developmen, Vital for policy makers</t>
    </r>
  </si>
  <si>
    <t xml:space="preserve">Meetings with FAO, AfDB on Climate investment project for Sahel and post Sawidra 
-  Prepare SACOM documents continue
- prepare visit to EUMETSAT
- Prepare/review ACMAD chart of Account, ledger accounts, journals, budget and activity accounts tables
-prepare audits
</t>
  </si>
  <si>
    <t>items for week 15 to 19 april 2019</t>
  </si>
  <si>
    <t>Prepare MoUs SAWIDRA with hosting sites, NORCAP request for staff submitted</t>
  </si>
  <si>
    <t>16 to 17 Apil 2019</t>
  </si>
  <si>
    <t>prepare AfDB meeting on PIC  for Sahel Region, prepare SACOM  eeting docs, two presentation at AGRHYET on 6 and 17 April 2019</t>
  </si>
  <si>
    <t xml:space="preserve">review and sign </t>
  </si>
  <si>
    <t>review Use of ressources Oct Dec 2018 and Jan March 2019 of swift project</t>
  </si>
  <si>
    <t>Meet with FAO on crop calendar and agreement to develop API with hazards, impacts and measures for resilient agriculture in smart villages</t>
  </si>
  <si>
    <t>breifing for PRESASS planned next week in Mauritania</t>
  </si>
  <si>
    <t>easter holiday</t>
  </si>
  <si>
    <t>prepare SACOM documents</t>
  </si>
  <si>
    <r>
      <t xml:space="preserve">meet with saf to prepare sawidra audit,  meet with IT and DVP to call the controller of tompro consultant and installation/configuration of acmad database, meet with SWIFT Cheikh on planning and supervision of hist work on meningitis bulletin  </t>
    </r>
    <r>
      <rPr>
        <sz val="11"/>
        <color rgb="FFFF0000"/>
        <rFont val="Calibri"/>
        <family val="2"/>
        <scheme val="minor"/>
      </rPr>
      <t xml:space="preserve">scripts technical note and vigilance map ( he should organize a training for ACMAD staff to regenerate the products including vigilance map0, on seasonal forecasting he should generate graphs of SST boxes in the Atlanic, pacifi and Indian Ocean for the past 12 months util current and all analog years until the end of the target forecast period +4 to 5 months ahead next May, these are products for seasonal prediction operational,  He should also download S2S forecast for 2017 flood in Sierra Leonne, 2018 flood in Abidjan, Cyclone Idai in 2019 in Mazambique and analyze predictability </t>
    </r>
  </si>
  <si>
    <t>Meet with sawidra auditor, review etats recapitulatif des depenses, accounts balance , bank and accounts reconciliations. Budget execution,  expenditure statement, ledger,  emplois ressources or revenues expenditures statement suite</t>
  </si>
  <si>
    <r>
      <t xml:space="preserve">Coordination meeting on Jan march 2019 achievements and plan for April June 2019 see coordination report, collaboration </t>
    </r>
    <r>
      <rPr>
        <sz val="11"/>
        <color rgb="FFFF0000"/>
        <rFont val="Calibri"/>
        <family val="2"/>
        <scheme val="minor"/>
      </rPr>
      <t>with UNECA on capacity building on statistics for collecting data for generating SDG monitoring indicators, ACMAD should work with UNECA specifically on indicators for Goal #13 on combating climate change</t>
    </r>
  </si>
  <si>
    <r>
      <t xml:space="preserve">Japan IPCC meeting  on approving GHG inventory , have a meeting </t>
    </r>
    <r>
      <rPr>
        <sz val="11"/>
        <color rgb="FFFF0000"/>
        <rFont val="Calibri"/>
        <family val="2"/>
        <scheme val="minor"/>
      </rPr>
      <t>with hubert and bob to specify role for techical note this afternoon</t>
    </r>
  </si>
  <si>
    <t>brefing for technical note JJA, JAS, MJJ 2019, briefing for PRESASS</t>
  </si>
  <si>
    <t>new products for cheikh and Bob including graphs for NAT, SAT, SIDO, IOD for analog years</t>
  </si>
  <si>
    <t>organize sacom, invite the board vice chair man invitation, acceuil des membres ( Mamane et Moussa avec petit vehicules),  comite d'organization,, visiter la dmn (DG),   prepare , water for the meeting and coffee break, budegt y compris per diem ( LAMBERT et Zeinabou),  ( SAFIA,NAFISSA et  Zeinabou), onduleurs sur les equipements de la salle de conference ( Ali et Kossi),  acheter et installer les rideaux ( Zeinabou, Nafissa),  buy water and store , cleaning of the conference hall and toilets add furnitures paper, soap,  desodorisant  ( issa and madou) ,  dejeuner pour les membres  au grand hotel ( Nafissa ), swift and sawidra  buudget support ( Lambert, zeinabou) , transport  netoyage bus et carburants( Manane . Moussa, Djibo),mettre l'annonce, les programmes et autres documents sur le site ACMAD, ( formatter les textes, Serges, ali et solly), visite touristique 2 heures le jour 3 apres midi ( Mamane, Moussa)</t>
  </si>
  <si>
    <t>recruitent for accountant support done, contact shortlisted experts requesting availability and remuneration requirements</t>
  </si>
  <si>
    <r>
      <t xml:space="preserve">review technicalnote for weather forecasts discussions april 17 2019 valid untol April 20  2019, </t>
    </r>
    <r>
      <rPr>
        <sz val="11"/>
        <color rgb="FFFF0000"/>
        <rFont val="Calibri"/>
        <family val="2"/>
        <scheme val="minor"/>
      </rPr>
      <t xml:space="preserve">exchange with SWIFT coordinator on weekly and quarterly reports for ACMAD, recall the aim of swift to </t>
    </r>
    <r>
      <rPr>
        <b/>
        <sz val="11"/>
        <color rgb="FFFF0000"/>
        <rFont val="Calibri"/>
        <family val="2"/>
        <scheme val="minor"/>
      </rPr>
      <t>develop tropical weather forecasting research capability, with outcomes on trainings, transition of research products into operations with test beds,</t>
    </r>
    <r>
      <rPr>
        <sz val="11"/>
        <color rgb="FFFF0000"/>
        <rFont val="Calibri"/>
        <family val="2"/>
        <scheme val="minor"/>
      </rPr>
      <t xml:space="preserve">  revew justification of SWIFT expenses, supervise accounting and financial management of swift with ACMAD templates</t>
    </r>
  </si>
  <si>
    <t>guidance given for swift finance and narrative report tings using outcomes, outputs and deliverables. review etats recapitulatif des depenses, accounts balance , bank and accounts reconciliations. Budget execution,  expenditure statement, ledger,  emplois ressources or revenues expenditures statement</t>
  </si>
  <si>
    <t xml:space="preserve">Meet with NRC and Hubert on questionaire  survey on acmad products, training, research findings, </t>
  </si>
  <si>
    <t>Next week of 06 ay attend SACOM meeting , organize the meeting , logistics , reporting, planning</t>
  </si>
  <si>
    <t>sign audit contract in 4 saples for sawidra, review recruitent, acmad account data base in tompro created</t>
  </si>
  <si>
    <t>meet with audiror for briefing</t>
  </si>
  <si>
    <t>may 06 to 08</t>
  </si>
  <si>
    <t>Organization and attendance to SACOM meeting  with opening, strategic plan  examination , CSACOM current status and future, ACMAD headquarters , SACO agenda items with respect to its ToRs</t>
  </si>
  <si>
    <t>09 and 10 may</t>
  </si>
  <si>
    <t xml:space="preserve">draft two concepts for side events at DRR platform in Geneva, sign checks, discuss with Leon and exchange for him to lead the tem </t>
  </si>
  <si>
    <t>meet to finalize SACOM repot and all documents including the strategy</t>
  </si>
  <si>
    <t xml:space="preserve">write and send confirmation of participation to german-african programme planning workshop in frackfort on 27 june 2019 to build a prosperous Africa based on inclusive development and growth,  access and availability of potable water, </t>
  </si>
  <si>
    <t>Mai 13 2019</t>
  </si>
  <si>
    <t xml:space="preserve">Review based on comments from AUC of the GFCS proposal abd budget,  budget for board meeting agenda subited with invitation letters to Chairman </t>
  </si>
  <si>
    <t>finalize and sign report of April coordination meeting for Q1 achievements and Q2 plans and budgets</t>
  </si>
  <si>
    <t>draft agend reunion de coordination du Vendredi 17 Mai 2019</t>
  </si>
  <si>
    <t xml:space="preserve">Agenda
- Etat de mise en oeuvre des actions de la derniere reunion
- debriefing sur l'audit SAWIDRA
- Le PPM SAWIDRA et perspectives
- Grand livre MESA
- Etat de preparation du rapport financier iterimaire JAn-Mars 2019 pour ACMAD et les projets en cours
- Etat de correction sur le nouveau site ACMAD
- Pages web CSACOM et CA a creer ( Urgent)
- Preparation du CA en marge du Congres OMM - le 09 Juin 2019
- Divers et fin de reunion
Pour ceux qui sont en mission, merci de contribuer par ecrit et contacter un interimaire pour presenter votre contribution. </t>
  </si>
  <si>
    <t>prepare a web page for SACOM and Board meetings, impotant to provide budgets for AMCOMET, SACON and BOARD eetings in Cairo and Geneva use WMO webpages as example finalize the documents for ACMAD Board meeting</t>
  </si>
  <si>
    <t xml:space="preserve">Discusson avec DMN cameroun sur le sauvetage des donnees,  formation sur la maintenance des stations PUMA et MTG, </t>
  </si>
  <si>
    <t>SWIFT International Summer School: Monday 22nd July to Friday 2nd August (welcome dinner Sunday 21st July)
-          SWIFT Science Meeting: from eve of Monday 22nd July (welcome dinner that evening) to Thursday 25th July
-          SWIFT Executive Committee and Advisory Board meeting: Friday 26th July to lunchtime Saturday 27th July
-          SWIFT focused WP meetings and training events/workshops: Friday 26th July to Friday 2nd August</t>
  </si>
  <si>
    <t>demander a lambert le suivi de recrutement Savatia</t>
  </si>
  <si>
    <t xml:space="preserve">parterniship at who during global forum for drr epidemic surveillance with who  to be contacted, </t>
  </si>
  <si>
    <t xml:space="preserve">9 cenres canada, french centre, germany, 3 of the 9 centres to start demonstration, </t>
  </si>
  <si>
    <t>arc is at globa drr forum</t>
  </si>
  <si>
    <t xml:space="preserve">wmo drrr wmo sg expect mee at congress, </t>
  </si>
  <si>
    <t>discuss with abdoulaye,  at congress a meeting with agrhymet , acmad and mariane, on swfdp west africa to br discuss at congress with mariane, wmo, acmad and agrhymet,   need hpc of agrhymet to be used for swfdp</t>
  </si>
  <si>
    <t xml:space="preserve">christian eliot and cap for advisories </t>
  </si>
  <si>
    <t xml:space="preserve">partnerships for global DRR forum 13 to 18 may in Geneva </t>
  </si>
  <si>
    <t>Global DRR platfor with acmad contribution to the african common position on DRR and discussaction plan with ARC</t>
  </si>
  <si>
    <t xml:space="preserve">Discuss with Lorrain and Doug Parker on swift disbursment for ACMAD and operational forecasting procedure in swift, </t>
  </si>
  <si>
    <t xml:space="preserve">on disbusment one quarter should requested with debts, saviatia was notified , Leeds to book his ticket, sae purchase ordre number to be used for swift invoice, </t>
  </si>
  <si>
    <t xml:space="preserve">WWRP in connection at planning and steering level with SWIFT, through paolo rut and colleagues,  S2S, SWFDP, FDPs and SWIFT tesbeds,  methodologies in forecaster handbook,  collect data sources, processing tools , diagnostics , indices, prognostics, </t>
  </si>
  <si>
    <t xml:space="preserve">Doug to send testbed reorts to ACMAD, ACMAD review and send a list of additional disagnostics to Leed, Doug to liaise with K Met office for access to Global UM medium Range forecasts and its Africa LAM NWP products </t>
  </si>
  <si>
    <t>procedure for forecasting ssynoptic to large scales, nowcasting rainfall, forecasting local to mesoscale rain events,, verification data</t>
  </si>
  <si>
    <t>GFS and UK met global and regional data for August experiment</t>
  </si>
  <si>
    <t>MoU with worlk plan for ACMAD ARC  prepared and sent to Godefroid and Leon for meeting at Global DRR forum in Gneva with ARC DG</t>
  </si>
  <si>
    <t xml:space="preserve">coordination meeting with misceleanous on transfert of acmad to another site, collaboration with WMO, ARC, </t>
  </si>
  <si>
    <t>May 20 2019</t>
  </si>
  <si>
    <t>May 21 and 22</t>
  </si>
  <si>
    <t>submit visa request to  spain embassy for WMO Congress sublitted, brochure on ACMAD achievements  to be donne by Serges</t>
  </si>
  <si>
    <t xml:space="preserve">kakemono par bob et cheikh ,  Chekh fourni table des cas et meilleur carte vigilance  aujourd hui, hubert fait sur qgis,  </t>
  </si>
  <si>
    <t>Bob fourni la temp timerseriws, la temdance  des precipitations  2018, cates des extremes 2018 et q1 2019 avec les cyclones du mozambique,  bod fourni le 23 May 2019</t>
  </si>
  <si>
    <t xml:space="preserve">Godefriod fourni la vigilance de l semaine du cyclone Aida avec image eumetsat et feyung demain 23 may 2019,  </t>
  </si>
  <si>
    <t xml:space="preserve">Solly  a demande des photos des membres du SACOM et les photos de famille, serge et solly mettent les photos de SACOM puis leur demande les photods de chacun,  </t>
  </si>
  <si>
    <t>Video et photos et kakemonos de sawidra  pour CDSF day fait , necessaire de filter ses produits de comm demin 23 mai et identifier ce que ACMAD peut mettre sur son site</t>
  </si>
  <si>
    <t xml:space="preserve">Godefroid avec solly pour mettre les images des extremes en defilement  inondations au Mali et cyclone Aidai  le 24 Mai 2019, </t>
  </si>
  <si>
    <t xml:space="preserve">Mise a jour des sites SAWIDRA ( leon doit lire toutes les pages et corriger), </t>
  </si>
  <si>
    <t xml:space="preserve">Hubert et ali travaille pur automatiser la mise a jour des sites notamment RCC, </t>
  </si>
  <si>
    <t xml:space="preserve">make ftp site with all products of CED  ny Godefroid , Cheikh and Hubert, </t>
  </si>
  <si>
    <t>edt webpage by DIT and DEC and DVP  tocorrect sites  decodec under leardership of Chief of Dept</t>
  </si>
  <si>
    <t>meet with SAWIDRA staff on PRESASS reporting with individual reports for 20 per cent per diem to include boarding passes, travel authorization and missio report</t>
  </si>
  <si>
    <t>Generate and archive sub directoty in each ftp site  , archive data used to generate images</t>
  </si>
  <si>
    <t>review GFCS ntra ACP project,  review minigitis, stae of climate poster and acmad brochure</t>
  </si>
  <si>
    <t>coordination meeting with al statff see iminutes from Bizo  and agenda in the acmad planning directory</t>
  </si>
  <si>
    <t xml:space="preserve">review and signature of decision and letter </t>
  </si>
  <si>
    <t>draft response to Belgium on darata rescue</t>
  </si>
  <si>
    <t>posters content defined and specified  on meningitis, state of climate and brief outlook and drought outlook to be prepared for distribution</t>
  </si>
  <si>
    <t xml:space="preserve">Response to be in WMO science  advisory Board </t>
  </si>
  <si>
    <t>Read WMO Congress draft resoultions</t>
  </si>
  <si>
    <t>block the previous new web site, change data of board to june 09 2019,  change MoU with UNECA in table on Mandate</t>
  </si>
  <si>
    <t xml:space="preserve">review sawidra procureent plan, report up to april 2019 for Justus, </t>
  </si>
  <si>
    <t>Review concept for forecasts deonstration swift aug to sept 2019, discuss concept of the forecasters training to prepare deonstration with Leon, include WMCs medium to long range forecasts deterministic and ensemble as well as skill assessment products,  training of trainers using test beds, acmad and SWFDP good practices findings , discuss concept for DA for NMP theoretical bais with Meteor France experts end of 2019</t>
  </si>
  <si>
    <t>review swift demonstration forecasts concept prepared by Doug</t>
  </si>
  <si>
    <t>reise des boarding passes de la conf ministres CEA a Marrakech a Lambert pour completer le dossier de 20%</t>
  </si>
  <si>
    <t xml:space="preserve">remise des boardings passe, ordre de mission et rapport de mission ACMAd/SAWIDRA du 05 Nov 2018 a Douala , remis a Nafissa qui doit remettre a Zeinabou pour archivage, </t>
  </si>
  <si>
    <t>Faire les tableau de suivi des missions</t>
  </si>
  <si>
    <t>prepare interim note for next week and draft report of the board meetng, plan meetings with Belguim in Gneva</t>
  </si>
  <si>
    <t>June 05 2019</t>
  </si>
  <si>
    <t xml:space="preserve">Attend the cg 18, on strategic plan, Rai president supported increase of 4 percent in budget to support disaster resilience  with ultihazard early warning and alert, priority for Africa, </t>
  </si>
  <si>
    <t>Clili president RA aerica, nedd to increase budget , need ites to justify budget addition with hiring chief hydrologist and chief economist, regional offices  additional support</t>
  </si>
  <si>
    <t>Belgique dit que la contribution de l'OMM to UN tto increase, we should negotiate with our governnents</t>
  </si>
  <si>
    <t>New fiinance sources, Germany may not support additional funding because trust fund can then be reduced,  would like to keep the Trist fund because it allows to plan annually , he thanked the secretariat for good budget preparation</t>
  </si>
  <si>
    <t xml:space="preserve">indonasia  goal number 4 to support members is the second largest budget,  how far are the RA priorities approportioned in the draft budget, have the draft budget considered the inputs fron RA presidents, </t>
  </si>
  <si>
    <t>Nigeria : Public private engagement should be on services more than on data exchange</t>
  </si>
  <si>
    <t xml:space="preserve">good budget on ppp , training mmanagement of nmhss,  demand from WMO with impact based services, aviation services, ISO copliance, agriculture services make keeping ZNG having a negative effect, </t>
  </si>
  <si>
    <t xml:space="preserve">Brazil as the priorities to be reviwed to reflect regional needs and have the additional funds from the voluntary contribution </t>
  </si>
  <si>
    <t xml:space="preserve">Suisse say we should consider real growth option,  </t>
  </si>
  <si>
    <t>June 03 and 04</t>
  </si>
  <si>
    <t>Travel to geneva with delay in Casa on 03 and 04 june</t>
  </si>
  <si>
    <r>
      <t>Canada , increase above should be justified , no new secretariat positions and put additional fund in regionlal activities,  US thank alignent of budget with strategic plan, need to prioritize activities that</t>
    </r>
    <r>
      <rPr>
        <b/>
        <sz val="11"/>
        <rFont val="Calibri"/>
        <family val="2"/>
        <scheme val="minor"/>
      </rPr>
      <t xml:space="preserve"> meet strategic plan and support regions</t>
    </r>
    <r>
      <rPr>
        <sz val="11"/>
        <rFont val="Calibri"/>
        <family val="2"/>
        <scheme val="minor"/>
      </rPr>
      <t xml:space="preserve">,  collaborative relationship with IOC is not and no support to additional secretariat positions,  WMO should support WO core activities and  its regional activities, </t>
    </r>
  </si>
  <si>
    <t xml:space="preserve">additional budget to address services for disaster reduction, this is not reflected like marine, urban services ,  the new financing should not be for new posts, </t>
  </si>
  <si>
    <t xml:space="preserve">UK is supporting ZNG budget, we should prioritize activities more, include UNDS in the regular budget, </t>
  </si>
  <si>
    <t xml:space="preserve">Senegal please for addressing vulnerable countries, recruitent of hydrologist and econoist ay be useful to get support of governments, maintain and update obs networks, tailor mage services, we support RA I position, </t>
  </si>
  <si>
    <t xml:space="preserve">France  pool resources with NMHSs with expertise in economics and hydrology services, favor ZNG </t>
  </si>
  <si>
    <t>President of WMO presented the new comminssion, the earth system approach and interdisplinarity, connections with research board</t>
  </si>
  <si>
    <t>Designation of Leon as focal point for IFRC collaboration</t>
  </si>
  <si>
    <t xml:space="preserve">Dear Dr. Elijah,
Thank you for the email.
1. We want for now to collect the CVs of all potential participants. The details of activities is still under discussion.  When we agree on those, it will be possible to identify who will effectively participate in this pilot effort by analyzing the CVs. The format on the website should strickly be followed.
2. A meeting with Director General of ECMWF was held today.  An inventory table of ECMWF products including variables, levels, resolution and range ... followed by all additional analyses and forecasts products we need for forecasting demonstration is expected at ECMWF by the end of next week. Inventory of variables and products used in SWIFT Testbeds should be provided to  Leon and Hubert to help to generate these two tables.
3. A meeting with EUMETSAT  Director General was also held. ACMAD and EUMETSAT will jointly connect with top management at AfBD to get decisions to accelerate SAWIDRA reception stations procurement and identify funding to sustain their operations.  Written propositions from SAWIDRA team to ensure quick procurement and fund sustainability of the reception systems are very necessary.
4. a working session with the Director General of the Belgium Meteorological Institute ended with a project proposal on scanning microfiches funded through Copernicus.  The small project for which i ask CVs is also to be funded by COPERNICUS.
Regards
</t>
  </si>
  <si>
    <t>June 8 2019</t>
  </si>
  <si>
    <r>
      <t xml:space="preserve">attend WMO hydrology assembly, prepare letter of intent  for VITO and </t>
    </r>
    <r>
      <rPr>
        <b/>
        <sz val="11"/>
        <color rgb="FFFF0000"/>
        <rFont val="Calibri"/>
        <family val="2"/>
        <scheme val="minor"/>
      </rPr>
      <t>Germanyfink</t>
    </r>
    <r>
      <rPr>
        <sz val="11"/>
        <color rgb="FFFF0000"/>
        <rFont val="Calibri"/>
        <family val="2"/>
        <scheme val="minor"/>
      </rPr>
      <t>, read the vito framework agreement and provide sample email from legal department explicitly approving  conditions set out ( need a meeting with Zeinabou and Nafissa)</t>
    </r>
  </si>
  <si>
    <t>June 12 2019</t>
  </si>
  <si>
    <t xml:space="preserve">meet with Leon ali Bob and DG to discuss preparation of NRC visit, objective NRC visit  hosting arrangement for NORCAP deployee at UNDP, New request from ACMAD, request for AGRHYMET, </t>
  </si>
  <si>
    <t>Ask  NRC to co preparer proposal on disaster resilience and climate adapatation to the Green Climate Fund for Africa</t>
  </si>
  <si>
    <t xml:space="preserve">Emphasize on resource mobilization,  climate&amp;weather and knoeledge management expert </t>
  </si>
  <si>
    <t>Prepare letter to CMA on producst for nowcasting</t>
  </si>
  <si>
    <r>
      <t xml:space="preserve">agenda items,  _ history, Stakeholders/Clients  and ACMAD products, 4 deployees needed with resources mobilization 2 on weather and climate, 1 on knowledge management and IT,  good role of Bob  on technical note for seasonal forecasts and state of climate report,  _ proposal preparations with ACMAD - </t>
    </r>
    <r>
      <rPr>
        <b/>
        <sz val="11"/>
        <color theme="1"/>
        <rFont val="Calibri"/>
        <family val="2"/>
        <scheme val="minor"/>
      </rPr>
      <t>Resource expert to help operating plan and budget related to strategy</t>
    </r>
    <r>
      <rPr>
        <sz val="11"/>
        <color theme="1"/>
        <rFont val="Calibri"/>
        <family val="2"/>
        <scheme val="minor"/>
      </rPr>
      <t xml:space="preserve"> </t>
    </r>
  </si>
  <si>
    <t>NRC expert are astrid and johanne</t>
  </si>
  <si>
    <t xml:space="preserve">Leon and ali contacts RCMRD and SANSA  for the operating cost ( staff and maintenance and cost of internet connection ) for RARS station, </t>
  </si>
  <si>
    <t>Use ASECNA to link to CASAblanca as GISC and ACMAD as DCPC by Leon and Ali</t>
  </si>
  <si>
    <t>history of ACMAD NRC with Bob deployee, for  a third year, on state for climate ,  long range forecasting technical note ( show a seasonal forecasts and weather forecast for cyclone,    present the strategic plan ( with mission, vision , priorities of ACMAD)  and ask for a resource obilization experts to help prepare operating plan and budget,  , main roducts and services of ACMAD, Ask ladies  to attend the NRC meeting for gender</t>
  </si>
  <si>
    <t xml:space="preserve">prepare docs for vito, letter of intent for fink and vito, budget vito, list of subcontractor table filled, framework agreement read and approved </t>
  </si>
  <si>
    <t>june 14 2019</t>
  </si>
  <si>
    <t>meeting with NRC 2 experts and GFCS national coordinator in Niger,  achievements, and strategy of ACMAD presented with acceptance to deploy 3 experts at ACMAD</t>
  </si>
  <si>
    <t>June 17 2019</t>
  </si>
  <si>
    <t xml:space="preserve">review procedure manual to prepare meeting with AUC on week of June 24 through a meeting woth admin staff, </t>
  </si>
  <si>
    <t xml:space="preserve">Monitor that all documentation are on ftp site for preparation of AUC meeting </t>
  </si>
  <si>
    <t>prepare and submit Board and WMO congress mission report</t>
  </si>
  <si>
    <t>Follw up payment of siting allowances for Board meeting</t>
  </si>
  <si>
    <t>skype call to review the draft work plan with ARC Tomorrow Tuesday by 14:00 Johanessburg time would be sufficient for the call.</t>
  </si>
  <si>
    <t>It would be great to catch-up this week if we can. Would you be available 2pm this Wednesday 19th? If so we – Steve Palmer and I - could skype then?</t>
  </si>
  <si>
    <t>june 18 2019</t>
  </si>
  <si>
    <t xml:space="preserve">need to prepare budgets for SACOM , Board of Governors  urgent </t>
  </si>
  <si>
    <t>GFCS questionaie technical and managementcompleted to be ssent to Jolly to prepare due diligence mission from 24 to 28 June 2019</t>
  </si>
  <si>
    <t xml:space="preserve">Meeting with steve and Karen  on climsoft,  a meeting in universityof reading on climsoft, we now have a plan forward, WMO involved with openCDMS,  build developper community on climSOFT and CMIH , develop and API on top o MCH and climsoft , the application layer talk to , with new capability with little work, open source development tools like Github,  </t>
  </si>
  <si>
    <t xml:space="preserve">handle paper archive and microfilm archive you have , adapted version of , the 4.2 version of climsoft , some capabilities are in github on paper </t>
  </si>
  <si>
    <t>lokk in details what your trying to achive in data rescue at ACMAD and incorporate the from there,</t>
  </si>
  <si>
    <t xml:space="preserve">a description of what we are trying to achieve </t>
  </si>
  <si>
    <t xml:space="preserve">discuss with bob on acmd request to nrc, ToRs with background objectives,  tasks and deliverables, qualifications, on </t>
  </si>
  <si>
    <t>june 20 2019</t>
  </si>
  <si>
    <t>review the brochure for ACMAD with serche as well as 3 posters ade under SAWIDRA</t>
  </si>
  <si>
    <t>remise avamce de 5000f pour l agent de netoyage a djibo, cet agent sera paye par la caisse menu depenses et je serai rembourse</t>
  </si>
  <si>
    <t>Technical and  management capacity assessment questionaire from AUC complted in fimal form and sent to Jolly and DREA</t>
  </si>
  <si>
    <t>the procedure shold use many models to estimates forecasts uncertainties, develop verification products and quide how to use them, collect findings on predictability studies of different models and tropical weatherprocesses and phenomena</t>
  </si>
  <si>
    <t>june 21 019</t>
  </si>
  <si>
    <t>collect and submit deliverables of bachir boubacar and ppt on data rescue function in climsoft to Steve palmer</t>
  </si>
  <si>
    <t>weekly reports and timesheets of april and may submited to Lambert</t>
  </si>
  <si>
    <t>ACMAD paid  175 958, 141687, 266507 pour Board meeting room remt , 20% per diem for Marrakech and Geneva</t>
  </si>
  <si>
    <t xml:space="preserve">budget biannuel, rapports financiers ,  deroulement de la procedure V 5 9 </t>
  </si>
  <si>
    <t xml:space="preserve">chapitre VII approvisionnement </t>
  </si>
  <si>
    <t>rupture de fond en Novembre 2018, fond recu en Janvier 2019 , revue du programme sawidra et tenue du comite tard nous sommes en Juin pour le comite de  pilotage</t>
  </si>
  <si>
    <t>Comite de pilotage SAWIDRA AC</t>
  </si>
  <si>
    <t xml:space="preserve">inscrit dans le cadre 10 ieme FED , ACP UE pour la resilience et pour mettre en oeuvre la strategie de RRC en Afrique, $ institutions et 5 resultats avec un comite de pilotage continental </t>
  </si>
  <si>
    <t>Presentation et Ammendements sur l'agenda mettre  exmmen et adoption des documents</t>
  </si>
  <si>
    <t>le coordonateur presente les attribution du comite ui oriente l'equipe de gestion du projet , le comite de pilotage renforce la coordination et le suivi, fait des recommendations  a l'equipe du projet,  examine , valide et adopte, controle le projet, assurer la mise en oeuvre en adequation avec la strategie afrique centrale, , superviser les activites, approuve les plans annuels et budgets, proposer a la conference des ministres e charge de a meteor les problemes et controle, exaaminer et approver les rapports et audits</t>
  </si>
  <si>
    <t>presentation du rapport 2018,  probleme de feedback des SMNs et Protection civiles,  structure des produits dans differents effets</t>
  </si>
  <si>
    <t xml:space="preserve">coordination avec ACMAD sur les interactions avec la protection civile , demonstration des previsions avec le snouveaux produits </t>
  </si>
  <si>
    <t>Definer et specifier le produit, le developper le produire, demontrer et tester en pilote . operationaliser</t>
  </si>
  <si>
    <t>cocordination de la communication en collaboration avec SAWIDRA continental, conceptualisation du plan de communication  avec serges</t>
  </si>
  <si>
    <t xml:space="preserve">Presentation de l' etat des lieux des SMNs,  </t>
  </si>
  <si>
    <t xml:space="preserve">organigramme, reseau inexistant par exemple en RDC, situation des stations synoptiques, climatologiques,  ( Rwanda, Burundi et Cogo sont bon), statons agro meteorlogiques ( Rwanda, RDC et Congo bon),  Stations pluviometriques, stations marine.s, stations automatiques ( rwanda, Burundi et Congo bons) </t>
  </si>
  <si>
    <t>evaluation des ressources humaines, collecte et archivage et gestion des donnees,</t>
  </si>
  <si>
    <t xml:space="preserve">methodes et outils de prevision dans les pays,  Besoins en ressources humaines, instruments meteo, </t>
  </si>
  <si>
    <t xml:space="preserve">critique de presenter les projets existants qui reglent certains problemes,  necessite d un SWOT, cartographie des stations, voir l etat des lieux de la CICOS qui q permis Congo HYCOS, comment lier l'analyse a la resilience aucx catastrophes, </t>
  </si>
  <si>
    <t>partir des besoins de l alerte pour la resilience, les produits et services itiles, les copetences necessaires, l acces et la gestion puis le traitement des donnees, le reseaux d'observation.  Et comstruire le discours pour le politique</t>
  </si>
  <si>
    <t xml:space="preserve">Stations automatiques avenir avec IRD, </t>
  </si>
  <si>
    <t>presentation du PTBA</t>
  </si>
  <si>
    <t>bulletins de PNT ou bien note techniques d'xploitation, les avis et vigilance pour l'alerte</t>
  </si>
  <si>
    <t xml:space="preserve">strategie de formation des formateurs et formation generalisee, </t>
  </si>
  <si>
    <t xml:space="preserve">reduire la taille des HPCs,  dans amenagement du HPCs il faut rehabiliter les toilettes, </t>
  </si>
  <si>
    <t>presentation des recommendations  par IGRI</t>
  </si>
  <si>
    <t>expectation for meeting with german    reflect on lessons, leran perpectives, reflect about deman, opportunities anf implementation pathwayx , deman, chances of success, potential contributions</t>
  </si>
  <si>
    <t>challemges include effective communication to policy makers, strengthen existing institutions, iprove access to available water</t>
  </si>
  <si>
    <t>meeting and decision to submit quarterly reports of ACMAd 52 and 77 accounts as well as cash in hand account, lamber provide a custumer monitoring template to monitor commintments and contracts</t>
  </si>
  <si>
    <t>jul 01 2019</t>
  </si>
  <si>
    <t>review and propositions made on SACOM and Board pages of ACMAD website, review and sign suppliers checks including Satguru</t>
  </si>
  <si>
    <t>jul 04 to 12</t>
  </si>
  <si>
    <t>vacation with attendance to burial ceremony</t>
  </si>
  <si>
    <t>Jul 13 to 15</t>
  </si>
  <si>
    <t xml:space="preserve">review the draft  external audit report of MESA project, prepare WP 7 capacity building of FOUCUS project from EU  H2020 framework programme on Research, innovation actions </t>
  </si>
  <si>
    <t xml:space="preserve">jul </t>
  </si>
  <si>
    <t>jul 16 2019</t>
  </si>
  <si>
    <t>review of external audit of mesa</t>
  </si>
  <si>
    <t>july 18 019</t>
  </si>
  <si>
    <t>skype for formulation of wp 7 and 3 of FOCUS , review poster for SWIFT summer school on LST for Climate monitoring SAF, review request for new installment of SWIFT,  cover letter and signature for SAWDRA justification and request for last prefinancing</t>
  </si>
  <si>
    <t>jul 20 2019</t>
  </si>
  <si>
    <t>continue focus  WP7  preparation and WP3, need to see WP5, read the report of Paris project formulation meeting</t>
  </si>
  <si>
    <t>jul 21 to 28</t>
  </si>
  <si>
    <t>coordination meeting for sawidra, draft conscept of RARS kick off, sig invitation letters for kick off meeeting in Niamey on Aug 20</t>
  </si>
  <si>
    <t xml:space="preserve">meet with SAF MESA for finalization of external audit report, </t>
  </si>
  <si>
    <t xml:space="preserve">SAWIDRA MoUs with Agrhymet, SANSA and AEGOSS revised </t>
  </si>
  <si>
    <t>contnue formulation of H2020, draft information on ACMAD as institution for H2030, attend the executive committee and advisory board meeting of swift  on jul 26 and 27 , update made on cyclone activity to support Policy Advisory Committee of AU on August 06 to be attended by Amos Makarau with support of Dr. Mukabana, contact DWD, ECMWF, UK met office for access to data for forecast demonstration</t>
  </si>
  <si>
    <t>August 02 2019</t>
  </si>
  <si>
    <t>Kenya contribute to ACMAD message  submitted by Zeinabou</t>
  </si>
  <si>
    <t>Aug 07 2019</t>
  </si>
  <si>
    <r>
      <t xml:space="preserve">fiches de gestion  stocks  </t>
    </r>
    <r>
      <rPr>
        <sz val="11"/>
        <color rgb="FFFF0000"/>
        <rFont val="Calibri"/>
        <family val="2"/>
        <scheme val="minor"/>
      </rPr>
      <t xml:space="preserve">faire les bons de sorties </t>
    </r>
  </si>
  <si>
    <r>
      <t xml:space="preserve">tableau des inventaire des immobilisations ( formulaire des inventaires, les donnees sawidra, MESA, ISACIP deja integree, tableau des amortissement pris a Lambert por Wassalke0, imo de kandajiet vigirisk, FACE, PDIC, ... a collecter, </t>
    </r>
    <r>
      <rPr>
        <sz val="11"/>
        <color rgb="FFFF0000"/>
        <rFont val="Calibri"/>
        <family val="2"/>
        <scheme val="minor"/>
      </rPr>
      <t>faire les fiches de transfert des immobilisations et utiliser</t>
    </r>
  </si>
  <si>
    <t>aug7 to 15</t>
  </si>
  <si>
    <t>briefings and meetings on poliot SGDFS demo, meet with SAF statff, handle assess register , review asset and suply register template, organize petty cash and extraordibnary resources managenent</t>
  </si>
  <si>
    <t>review ANTS and H2020 WP review, draft WP7 of FOCUS Africa, revise ACMAD profile for ANTS proposal</t>
  </si>
  <si>
    <t>The amount above was spent for filling the frige to welcome ACMAd visitors</t>
  </si>
  <si>
    <t>aug 19 2019</t>
  </si>
  <si>
    <t>voir le tableau des immo projets et ACMAD avec Djibo</t>
  </si>
  <si>
    <t>Nafissa to submit journal des contrats fournisseurs et staff status chaque mois, Djibo journal des fournisseurs de stocks de consommables chauqe mois , la situation des contrat doit etre suivi, djibo prend les propositions de 2 autres fournisseurs de bons carburant, organize la reunion ABS et confirme OLA tres urgent</t>
  </si>
  <si>
    <t>aug 23 2019</t>
  </si>
  <si>
    <t xml:space="preserve">meeting with Lambert ,  need mission reports from  swift team for summer school and related events in Tamale,  Lambert to organize a meeting ( next week)with report on mission reports to be provided two weeks after at most, </t>
  </si>
  <si>
    <t>Hubert has been given 10 000f cfa  to be reimbursed today aug 23 at 21h41 at acmad</t>
  </si>
  <si>
    <t>provide budget chart for swift, plan of activities with code, key entry  in accounts   now march transaction keyed,  Sawidra key entry status to be requested, labert to control .  Cash flow  forecast ,  cash flow reconciliation ,</t>
  </si>
  <si>
    <t>aug 24 2019</t>
  </si>
  <si>
    <t>teleconference for signature of contract PDAP wit soletop minutes available and should be shared with AfBD and EUMETSAT</t>
  </si>
  <si>
    <t>plan analytique et budgetaire swift realise</t>
  </si>
  <si>
    <t>aug26 30</t>
  </si>
  <si>
    <t>attend CCDA VIII to prepare african position paper for the climate summit expected in Septmbe 24 r in New York on on climate action</t>
  </si>
  <si>
    <t>ACMAD contributed to discissions and inputs to differrent sessions declarations and moderated the resilience and adaptation session with a presentation on the state , pers[etive and actions on resilience and adaptation to climate chamge in Africa</t>
  </si>
  <si>
    <t xml:space="preserve">proposed actions are  coordination of an operational mechanism for early warning including hazards  monitoring, watches and warning, risk identification and assessment, communication, preparation and response,   establish and operate commodity reserve for drought management, capacity development </t>
  </si>
  <si>
    <t xml:space="preserve">review the draft </t>
  </si>
  <si>
    <t xml:space="preserve">draft </t>
  </si>
  <si>
    <t xml:space="preserve"> October, docs to be sent to countries by Sept </t>
  </si>
  <si>
    <t>, next week internal agreement to AUC and translation , and legal council</t>
  </si>
  <si>
    <t>STC  draft decsion preparation</t>
  </si>
  <si>
    <t>etat specifiques,  recuperation de l, ancienne base de sage ,   consolidation des bases de donnees</t>
  </si>
  <si>
    <t xml:space="preserve">probleme de cle de tompro, demande de fourniture  pour </t>
  </si>
  <si>
    <t>etat specifique de swift  ne faisait pas partie  du contrat</t>
  </si>
  <si>
    <t>memo pour les etats specifiques, la recuperation de la base de sage, puis la consolidation des bases de donnees</t>
  </si>
  <si>
    <t xml:space="preserve">besoin de cle pour travailler , on besoin de travailler avec une bonne connecxion, le version de tompro 1 est ce que nous utilisions, vous avez la version 2, </t>
  </si>
  <si>
    <t xml:space="preserve">second week of sept all docs to members,  STC meeting oct 21 to 25 , organizing committee and legal council to amend next week,  need AMCOMET Secretariat and ACMAD Board members to emphasize their member states to support to be done by ACMAD, Head of Division to be advised to  let AMCOMET chair to present, </t>
  </si>
  <si>
    <t>After STC decision ACMAD and AUC  legal council to prepare the affiliation agreement starting in Nov</t>
  </si>
  <si>
    <t xml:space="preserve">Pietro from EUD met on sept 05 morning by Joly, Financing agreement signed in sept 2018, contracts to be signed by EUD in </t>
  </si>
  <si>
    <t xml:space="preserve">Afgreement EUD and AU sing in one month,  a ceremony for visibility of signature to be done DG ACMAD to come for it,  details of contract  between EUD and AU to be sent to Jolly, </t>
  </si>
  <si>
    <t xml:space="preserve">comments for acmad,  before contracting acmad things are to be made, these things should be done before grant signature,  </t>
  </si>
  <si>
    <t xml:space="preserve">JRC and ACMAD provide technical  to support ECCAS in service delivery,  </t>
  </si>
  <si>
    <t xml:space="preserve">ACMAD, AUC and ECCAS to have a joint work plan, </t>
  </si>
  <si>
    <t>sept 06 2019</t>
  </si>
  <si>
    <t>review all the week ending on sept 06 of the draft decision to AU STC on ARDWE on acmad as technical arm of AUC, fnancial, structural and legal impltcations for having ACMAD as technical arm for AU, draft relationship agreement btween ACMAd and AUC</t>
  </si>
  <si>
    <t>Sept 09 2019</t>
  </si>
  <si>
    <t>a meeting IRD on PIREM and internet connection high speed between PIREM  membersinstitutions</t>
  </si>
  <si>
    <t xml:space="preserve">meet wit SAWIDRA staff on concept for kick offf PDAP,  signature of PDAP contract soletop and acmad,  tender evaluation reports, procurement plan updated and budget modification with project ending on Jan 2020 ( look at contract for coordinator, finance and monitroing evaluation post Jan 2020) </t>
  </si>
  <si>
    <t>Urgent technical note for week 1 and 2 for forecasts demo ( make sure the products from Univ of California at Santa Barbara is included)</t>
  </si>
  <si>
    <t>Hubert prepare technical note for SOND to be published by Septe 20, archive ASON  2019 outlook technical note, bulletin and brief for decision</t>
  </si>
  <si>
    <t>verification bias, PoC forecasts, poD, FAR</t>
  </si>
  <si>
    <r>
      <t>point urgent reunion ird  10 septembre 2019,, informer les Depts,</t>
    </r>
    <r>
      <rPr>
        <sz val="11"/>
        <color rgb="FFC00000"/>
        <rFont val="Calibri"/>
        <family val="2"/>
        <scheme val="minor"/>
      </rPr>
      <t xml:space="preserve"> kick off PDAP  concept note and programme,</t>
    </r>
    <r>
      <rPr>
        <sz val="11"/>
        <rFont val="Calibri"/>
        <family val="2"/>
        <scheme val="minor"/>
      </rPr>
      <t xml:space="preserve">,  visite le 02 sept du Dr Ide geographe climatologue a Univ de Niamey, veut visiter ACMAd avec ses etudiants, il est membre d'initiatives du l'allemagne avec don de materiel  acmad demande le materiel pour entraner les visiteurs de l'universite,   groupe elctrogene , demande cordex demande de visa chinois note vernale, les lettres wsiocof, Godefroid pour la plateforme afriques ecentre, lettres swiocof signes, kick off letters signes,  climatiseurs onersol installes avec 1 pour nafissa, simon installateurs, deherbages pour 25000f, </t>
    </r>
  </si>
  <si>
    <t xml:space="preserve">review procedure manual,   human resources , </t>
  </si>
  <si>
    <t xml:space="preserve">PC du SAF nowcasting a completer </t>
  </si>
  <si>
    <t>deliverable on sept 06  are organizational struvture of ACMAD, docuent on legal, financial and structural implications of adopting ACMAD as a technical arm of AUC, document on the relationship agreement between ACMAD and AUC, draft decision odf AUC DREA STC  ARWE</t>
  </si>
  <si>
    <t>formation action deu cameroun</t>
  </si>
  <si>
    <t xml:space="preserve">comitte de pilotage SAWIDRA a preparer </t>
  </si>
  <si>
    <t>05 octobre 2019</t>
  </si>
  <si>
    <t>Lundi  voir avec safia pour repondre au cameroun pour debut le 01 Novembre</t>
  </si>
  <si>
    <t xml:space="preserve">Serges fait la publicite vers les pays et sur twitter facebook </t>
  </si>
  <si>
    <t>7 au 10 oct 2019</t>
  </si>
  <si>
    <t>attend african climate risk conference in Addis  panelist on WMO ppe ACMAD 's perspective, panelist on climate informtion service</t>
  </si>
  <si>
    <t>attend the JSC of EUMETSAT AMS and NOAA on  Shaping the Future Together – Providing Observations
for the Coupled Earth System 2019 Joint Satellite Conference,  28 September – 04 October 2019 Boston, MA**</t>
  </si>
  <si>
    <t>monitor the SAF with daily  and monthly and annual tasks well described and distributed  I need to follow mor this staff , list of tasks given to Lambert to organize</t>
  </si>
  <si>
    <t>sept 24 to oct 04</t>
  </si>
  <si>
    <t>Sept  18 to 20 2019</t>
  </si>
  <si>
    <t>sept 24 to 26 2019</t>
  </si>
  <si>
    <t xml:space="preserve">attend the station RARS procurement kick off meeting  in Nairobi , agrrement with soletop on the  activity schedule, payment schedule, preparatory work for stations locations , details on customs clearance, </t>
  </si>
  <si>
    <r>
      <t xml:space="preserve">participate to NRC  workshop on </t>
    </r>
    <r>
      <rPr>
        <b/>
        <sz val="11"/>
        <color rgb="FFFF0000"/>
        <rFont val="Calibri"/>
        <family val="2"/>
        <scheme val="minor"/>
      </rPr>
      <t>easy access to tailored climate information services for vulnerable population</t>
    </r>
    <r>
      <rPr>
        <sz val="11"/>
        <color rgb="FFFF0000"/>
        <rFont val="Calibri"/>
        <family val="2"/>
        <scheme val="minor"/>
      </rPr>
      <t xml:space="preserve">  with review of tors and request for 3 deployees  IT, limate Change and Resources mobilization support experts, by October 05 2 experts are were selected to start assignment to ACMAD by December 2019</t>
    </r>
  </si>
  <si>
    <t>mission Bad pour la suprvision de sawidra ACMAd du 30 septemebre au 04 Octobre,  pour ACMAD, AGRHYMET et ABN,  le rapport de supervision et aide memoire a faire</t>
  </si>
  <si>
    <t>Oct 10 to 12 2019</t>
  </si>
  <si>
    <t>attend  the meeting to prepare implementation of the abidjan declaration on the MTG in Africa and development of AMSAF</t>
  </si>
  <si>
    <t>october 07 2019</t>
  </si>
  <si>
    <r>
      <t>opening of the climate risk conference, plenary on latest research findinds on Africa,  parralleell sessions followed , I attended  the one on co production, focus on knowledge production little on how to bring social change,   FRACTAL project , co production shold be participatory,  interdisciplinary, cross disciplinary approaches, co-create value, develop relationship capacities, , konow how/skill, know who, know what/content and how pieces ft together towards a solution , Develop relational capacity and expertise  with croos cutting problems,</t>
    </r>
    <r>
      <rPr>
        <b/>
        <sz val="11"/>
        <color theme="1"/>
        <rFont val="Calibri"/>
        <family val="2"/>
        <scheme val="minor"/>
      </rPr>
      <t xml:space="preserve"> trust building processes, </t>
    </r>
  </si>
  <si>
    <t xml:space="preserve">lessons on organization and collaboration in consortia ,  450 researchers, 15 countries, 40 institutions bridge science, practices   nested levels and coordination to manage, node are geographic or researcgh themes, collaboratives processes across consortia on common themes,  key messages   Nested level of collaboration, collaborative spaces to interconnect at higher level </t>
  </si>
  <si>
    <t xml:space="preserve">Evaluated model forecasts , farers relied on indigenous forecsts,  amount, dry spells where and when, look at local indicators ,  understand the skill of  farmers, </t>
  </si>
  <si>
    <t xml:space="preserve">1 out of 3 rain events predicted. 33% correct onset forecasts, </t>
  </si>
  <si>
    <t>are you verifynf extremes</t>
  </si>
  <si>
    <t>oct 11 2019</t>
  </si>
  <si>
    <t xml:space="preserve">we should review ToRs proposed, define our roadmap with milestones, understand the transition, AMSAF and the declaration, </t>
  </si>
  <si>
    <t>suport MTG, strengthen AMSAF, engage with EU-Africa strategy, develop action plan to monitor implementation through a JWG</t>
  </si>
  <si>
    <t>the JWG asked AUC to write to UMA and IOC to confirm they are willing to be part</t>
  </si>
  <si>
    <t>progress made : AMSAF technical workshop in Jan 2019, Abidjan declaration adopted in Cairo  through endorsement, , we are forming the JWG to work on the action plan</t>
  </si>
  <si>
    <r>
      <t xml:space="preserve">Expected outcomes </t>
    </r>
    <r>
      <rPr>
        <b/>
        <sz val="11"/>
        <color theme="1"/>
        <rFont val="Calibri"/>
        <family val="2"/>
        <scheme val="minor"/>
      </rPr>
      <t xml:space="preserve">TORs of the Group and Road map , in sep 2017 AMCOMET bureau met in marging of Hydromet, MTG launch in 2021,  declaration to strengthen  preparation for transition to MTG and AMSAF, </t>
    </r>
  </si>
  <si>
    <t>Awarenessed raised on MTG at Abidjan</t>
  </si>
  <si>
    <r>
      <t xml:space="preserve">opening of the meeting of JWG on abidjan declaration implementation, welcome by auc jolly, opening speech by Jonson director ecowas, who recalled the EUMETAST use forum declaration, endorced by amcomet 4, the need for innovatiove data access , technology and services,   </t>
    </r>
    <r>
      <rPr>
        <sz val="11"/>
        <color rgb="FFFF0000"/>
        <rFont val="Calibri"/>
        <family val="2"/>
        <scheme val="minor"/>
      </rPr>
      <t xml:space="preserve"> </t>
    </r>
    <r>
      <rPr>
        <b/>
        <sz val="11"/>
        <color rgb="FFFF0000"/>
        <rFont val="Calibri"/>
        <family val="2"/>
        <scheme val="minor"/>
      </rPr>
      <t>ACMAD RSMC RCC, NCC, NMC and AMSAF</t>
    </r>
    <r>
      <rPr>
        <sz val="11"/>
        <color rgb="FFFF0000"/>
        <rFont val="Calibri"/>
        <family val="2"/>
        <scheme val="minor"/>
      </rPr>
      <t>,</t>
    </r>
    <r>
      <rPr>
        <sz val="11"/>
        <color theme="1"/>
        <rFont val="Calibri"/>
        <family val="2"/>
        <scheme val="minor"/>
      </rPr>
      <t xml:space="preserve"> hnson thanked partners, and eumetsat presented the agenda,   </t>
    </r>
  </si>
  <si>
    <t xml:space="preserve">Coordination at continental regional, national levels raised by AGRHYMET, </t>
  </si>
  <si>
    <t xml:space="preserve"> meet diasso : kick off de la consultation  le 20 septembre a Bruxelles avec DEVCO  ducio et monica, ACP avec Ojio et Edmond Jackson,   Jolly a eu deux rencontres, Team leader de la consultation est Nerlandais,  Jolly a eu les commentaires et va nous envoyer </t>
  </si>
  <si>
    <t xml:space="preserve">Comment ACMAD va faire la coordiation, </t>
  </si>
  <si>
    <t xml:space="preserve">to nsustain GFCS project put activities on recruiting a consultant a mid term to use lessons learnt and prepare a new poject to prepare sustainability , support preparation of documents to have acmad as technical arm on weather and climate to prepare usstainability, experiment services and develop busness models for sustainability, </t>
  </si>
  <si>
    <t>integrate COFs for sustainability with ICPAC, AGRHYMET and ECCAS for sustainability</t>
  </si>
  <si>
    <t xml:space="preserve">meet ali he write a letter to Airport for GTS, access to data of AMMA Cash , CED staff to sit with Ali to identify AMMA CATCH data needs, Neger and Madagascar PUMA station reinstall version 1.3.1 and mainted in August for Niger and Madagacar in October </t>
  </si>
  <si>
    <t>kossi proforma for transfert of ACMAD</t>
  </si>
  <si>
    <t>october 14 2020</t>
  </si>
  <si>
    <t>cash flow template prepared and sent to Zeinabou and leon for sawidra</t>
  </si>
  <si>
    <t>agree with Sofiani to paid 400 000 in November, 400 000 in December and 400 000 in January for the vehicle.</t>
  </si>
  <si>
    <t>oct 15 2019</t>
  </si>
  <si>
    <t>situation audit sacip avec la BAD a suivre avec Lambert et Zeinabou</t>
  </si>
  <si>
    <t>situation des doc administratifs du terrain a suivre ave Ali abani , Safia</t>
  </si>
  <si>
    <t>follow up climsoft development</t>
  </si>
  <si>
    <t>Meet with ali to update the website</t>
  </si>
  <si>
    <t xml:space="preserve">train on climsoft by DIT ACMAD, </t>
  </si>
  <si>
    <t>Climsoft project read steve palmer email and reply with and answer</t>
  </si>
  <si>
    <t>Train country on the job trainee for installation  and use of Climsoft  for key entry, quality control and structure database , generate standard climate products.  ( to be done in projects) , Develop module to generate climate indices  and indicators required in services for users</t>
  </si>
  <si>
    <t xml:space="preserve">reconnect with Bachir the ACMAD developer , establish a network of climsoft potential developers around ACMAD Climsoft Unit  include Regional Centres Dear Steve, 
many thanks for this email which  highlith important and  promising  opportunities ahead. 
like AGRHYMET, ICPAC, SADCSC, Algeria, Morocco, Tunisia, Kenya, Ghana,  Fodoue  and advanced  NMHSs
The network around ACMAD will be trained to get database development competencies.  A second network will be constituted and trained to test new functionalities and use to generate services at ACMAD, other RCCs and NMHSs,  Request Bachir  to come back and discuss to reactivate collaboration with githu on the  inventorying, archiving and digitization functionalities of climsoft . Share internatly report of Bachir within ACMAD,  ACMAD with Albert Mhanda as expert developed  amodule within climsoft  to generate  some standard RCC products .  ACMAD's strategy include  a technical visit to ACMAD by Albert to reinstall and resatrt this clmsof version and share in github,, A continental  workshop  for the continental climsoft developpers will be organize to consolidate development needs for climsoft to meet the essential needs of African NMHSs. ACMAD developed hydrological data rescue facility in Climsoft specifically to support the microfiches available containing hydrological , 
</t>
  </si>
  <si>
    <t>meet with local staff</t>
  </si>
  <si>
    <t xml:space="preserve">agenda - distirbution des taches et chronogrames, - remboursements des frais medicaux, - remboursement de frais de scolarite , - demandes d'avances sur salaires , - </t>
  </si>
  <si>
    <t>oct 18 2019</t>
  </si>
  <si>
    <t>renise des boarding passes retour du kick off soletop a nairobi  le 26 Sept 2019et  paiment espece du reliquat de perdiem de 71 000 f CFA par Mme Zeinabou j' ai remis les boarding passes retour Narobi-Addis et Addis - Niamey</t>
  </si>
  <si>
    <t xml:space="preserve">gap lack of radar, operating stations, computers ,  insifficient staff, lack of competencies on modelling, , data assilmilitation, forecasts verification, , over reliance on global models instead of LAM, power cuts, lack of refinment of LAM and calibration, validation, internet bandwidth, </t>
  </si>
  <si>
    <t xml:space="preserve">delivery of information , lack of sector specifi info, no national framework for climate services, provision of point forecasts limited avalaible products is general, lack of dissemination through mobile app, limited out reach for communities without internet, limited languadge for dissemination . lack of outreach/training/exhibition/user interactions for feedback, not optimal social media, </t>
  </si>
  <si>
    <t xml:space="preserve">Road map  on nowcasting ( radar, satellite, lighting dectection, training on interpretation and operation of radars} upper air stations, AWS, local models , training on </t>
  </si>
  <si>
    <t>human resources  to maintain and operate should be well though trough</t>
  </si>
  <si>
    <t xml:space="preserve">I made a presentation on con weather and climate services available  for DM, </t>
  </si>
  <si>
    <t>activity to set up interactions with users, to identify needs and co-develop servics</t>
  </si>
  <si>
    <t>Oct23 to 25 2019</t>
  </si>
  <si>
    <t>Octo 20 and 21</t>
  </si>
  <si>
    <t>Travel to Harare</t>
  </si>
  <si>
    <t xml:space="preserve">Malawi  gaps need assessment for obs network and prepare a station gap filling project for GCF, no regular equipment maintenance, need government to allocate funds, </t>
  </si>
  <si>
    <t xml:space="preserve">procure radar for nowcasting,  gaps in provision lack of packaging, bad dissemination language,  impact for fishermaen is different for impact for farmers, nedd adopt impact based local forecast information,  </t>
  </si>
  <si>
    <t xml:space="preserve">limited dissemination modalities, TV, press release for early warning, lack of SOPs for dissemination, SOPs for  delivery, review warning  dissemination protocols </t>
  </si>
  <si>
    <t xml:space="preserve">different hazards in english can have the same name in the vocabulary of a community, we should use impact based forecasts,  for users  outreachm trainingm forums, workshops, formal engagement, </t>
  </si>
  <si>
    <t xml:space="preserve">gap for users   resources to operate Local DRM, met info not understood , lack of equipment to reach vulnerable communities, NGOs not coordinating with government,  relief operations based on insifficient information,  Road Map for CIS cost dollars 15.5 Milllions  </t>
  </si>
  <si>
    <t xml:space="preserve">SOP for Multihazards Earky warning system, </t>
  </si>
  <si>
    <t xml:space="preserve">Forum or interactions between Met services and  investment decision makers, </t>
  </si>
  <si>
    <t>update DRM policy and strategy, update country risk assessment, lack of comprehensive early warning, decentratize to village levels, NGOs are not active in predisaster phase,  for information not communication strategy and there is lack of coordination,  bureacratic proocedure to share information, no donnor database to engage them before disaster,  under resources mobilization weak funding predisaster, , lack of funding for impacted sectors, no indoors spread for all, No national recovery and resilience framework, croos cutting challenge is limited funding   strategy to addres challemgrs EWS, upscale community DRM, partnerships with stakeholders, engage  stakeholders, need evacuation shelters,  evacuation centre, climate risk , support department welfare to engage donnors on predissater activity, DRM policy don t include CIS, nedd National DRM strategy, dedicated DRM funding, use social media,  flag to policy makers economic cost of disaster,  we need economist in DRM agency</t>
  </si>
  <si>
    <t xml:space="preserve">transboundary emergency operational centre, maintain emergency centres at national, and sub national levels, partnerships with UNSPIDER, the private sector, </t>
  </si>
  <si>
    <t>MoU on expertise, learning and data echanges, EW equipment, preparedness planning, materials in local language, DRM policy and strategy review, emergency operations centre with early warning system, climate proof warehouse and evacuation centres, rehabilitation post disaster for population affected by past cyclones in 2015</t>
  </si>
  <si>
    <t>Nov 04 2019</t>
  </si>
  <si>
    <r>
      <t xml:space="preserve">short report by Bob on PR meeting in Sieera Leone,  He presented ACMAD achievements, on OJT WMO Rep asked  why ACMAD trained more West africans,  lack of verification of RCOFs products, which is to be done, informal  request by PRs for ACMAd products,  suggestions made by PRs on scientific conference on weather an climate annually host it in a country he can prepare the concept and tell how to mobilize funds,  </t>
    </r>
    <r>
      <rPr>
        <b/>
        <sz val="11"/>
        <color theme="1"/>
        <rFont val="Calibri"/>
        <family val="2"/>
        <scheme val="minor"/>
      </rPr>
      <t xml:space="preserve">Bob to provide email of the NIMET ooficcer interseted to foolow up  Nigeria contribution,  fellowships to come to ACMAD, </t>
    </r>
    <r>
      <rPr>
        <sz val="11"/>
        <color theme="1"/>
        <rFont val="Calibri"/>
        <family val="2"/>
        <scheme val="minor"/>
      </rPr>
      <t xml:space="preserve"> </t>
    </r>
  </si>
  <si>
    <t xml:space="preserve">procedure agrhymet pour se debarraser des biens amortis , voir les decuments de vente aux encheres des bien amortis, demande d'espace  pour garder le materiel a AGRHYMET, </t>
  </si>
  <si>
    <t>Les dispositions du present reglement abrogent touteautre  diposition anterieure contraires.</t>
  </si>
  <si>
    <t xml:space="preserve">review and update preliminary stte of climate 2019 for WMO expert meeting on climate monitoring, </t>
  </si>
  <si>
    <t>review GFCS intra ACP proposal for signature following warsaw meeting with copernicus and EUMETSAT on training starategy</t>
  </si>
  <si>
    <t>Nov 07 2019</t>
  </si>
  <si>
    <t xml:space="preserve">contract before starting,  content availability  to be improved, weaknesses in climate department for updates locally by staff,  solly available Monday afternoon, mardi morning, Wednesday afternoon and full time Thursday and Friday , </t>
  </si>
  <si>
    <t xml:space="preserve">3 sites nouveau, usaid, swift  pour swift  travailler avec Bob,  mettre les doc du CA et SACOM sur le site acmad, </t>
  </si>
  <si>
    <t>GPM and archives of day  -1 -2 and -3</t>
  </si>
  <si>
    <t>counter to put on pages of the website  ouputs and schedule to be done by Solly wiy operationa new website, RCC, Swift site to develop, link to usaid site</t>
  </si>
  <si>
    <t>Nov 08 2019</t>
  </si>
  <si>
    <t xml:space="preserve">meet with coordinator  swift </t>
  </si>
  <si>
    <t xml:space="preserve">Location of presentation made(file path or url) </t>
  </si>
  <si>
    <t>Title and Objective of the event</t>
  </si>
  <si>
    <r>
      <rPr>
        <b/>
        <sz val="11"/>
        <color rgb="FFFF0000"/>
        <rFont val="Calibri"/>
        <family val="2"/>
        <scheme val="minor"/>
      </rPr>
      <t>Computer namein the network</t>
    </r>
    <r>
      <rPr>
        <sz val="11"/>
        <color rgb="FFFF0000"/>
        <rFont val="Calibri"/>
        <family val="2"/>
        <scheme val="minor"/>
      </rPr>
      <t>:JBZaNDAHP                                   G:\kamgaacmad\ACMAD2019\COP2019\PreliminarytechnotestateofclimateOct_2019.pptx</t>
    </r>
  </si>
  <si>
    <t>This is only an example</t>
  </si>
  <si>
    <t>No 16</t>
  </si>
  <si>
    <r>
      <t xml:space="preserve"> brief on the visit of soletop      customs survey of site, civil works by soletop,    custos clerance done ,  survey in agrhymet hosting site , soletop appreciated the suitability of site with electricity back up,   the roof ore suitable for the antenan, , no civil works needed </t>
    </r>
    <r>
      <rPr>
        <sz val="11"/>
        <color rgb="FFFF0000"/>
        <rFont val="Calibri"/>
        <family val="2"/>
        <scheme val="minor"/>
      </rPr>
      <t xml:space="preserve">some measurements needed, trim some trees needed, </t>
    </r>
    <r>
      <rPr>
        <sz val="11"/>
        <rFont val="Calibri"/>
        <family val="2"/>
        <scheme val="minor"/>
      </rPr>
      <t>70 m between</t>
    </r>
    <r>
      <rPr>
        <sz val="11"/>
        <color rgb="FFFF0000"/>
        <rFont val="Calibri"/>
        <family val="2"/>
        <scheme val="minor"/>
      </rPr>
      <t xml:space="preserve"> antenna and room ,   no civil works needed,  Miscelleanous K-sure request to harmonise bond template, </t>
    </r>
  </si>
  <si>
    <t xml:space="preserve">actions :   clear equipment out with customs,  AGHRYNET to avail 220 V and 75 A  by feb 2020, a sub contractor for lightening protection, an air conditionner, provde station running cost of station  in this running cost add tree trimming , ACMAD to prepare ccustom clearance  base on list provided by soletop before crhrisas 2016, </t>
  </si>
  <si>
    <t>Nov 20 2019</t>
  </si>
  <si>
    <t>intro to climate statement meeting in geneva, introduction by directo climate prediction and adaptation, related WMO key decisions</t>
  </si>
  <si>
    <t xml:space="preserve">key decisions on climate statement:  Data rescue to make avaialable long and high quality climate datasets needed for  sciences and services , resolution 16 at Cg 2011,  State of climate in Africa in 2013 led by ACMAD with an ad Hoc Task team,  Vladimir with Ice in Africa,  resolution of RA I in 2015  to start producing state of climate in Africa ,  andre to give the status </t>
  </si>
  <si>
    <t>ACMAD present statement why analysis period for temp and precip different, is it consistent with IPCCC, humamn capacity for production at ACMAD,  statement for policy makers  short</t>
  </si>
  <si>
    <t xml:space="preserve"> underline data and uncertainties estimates, reliable data from Africa is a challemge,  incomsistencies between global and regional reports, harmonize tools, products, visualisation,  need to strengthen operational infrastructure for climate statements with global climate monitoring centres and related regional centres, </t>
  </si>
  <si>
    <t xml:space="preserve">  scetion 7  on drivers  and section 8 on attribution do you think attribution is mandatory </t>
  </si>
  <si>
    <t>signal to noise ratio is low at 1 to 5 years is low  we need intensive research effort</t>
  </si>
  <si>
    <t xml:space="preserve">To what extend is it possible to use rescue data to construct african analyss data , which of these data you are using  is good, </t>
  </si>
  <si>
    <t xml:space="preserve">statement with other RCCs with ACMAd coordination </t>
  </si>
  <si>
    <t>impact data from CRED UNHCR, wmo is not substantiated how impacts are associated with climate, associated with or contributed to  are cautinary things for impacts</t>
  </si>
  <si>
    <r>
      <t xml:space="preserve">impact and responses  the challemnge is development exacerbated by climate change, inform policy on impact of 2019  disasters, how climate execerbated the vulnerability, data on vulnerability from UNEP,  data on energy access, what are development issues on integration with Free trade with little on climate change  effect on free trade,  migration to cities with urbanization rate we need to look at impact of climate change  and need for urban climate, impacts of climate change on existing infrastructure,   </t>
    </r>
    <r>
      <rPr>
        <b/>
        <sz val="11"/>
        <color rgb="FFFF0000"/>
        <rFont val="Calibri"/>
        <family val="2"/>
        <scheme val="minor"/>
      </rPr>
      <t xml:space="preserve">can we predict up to six months ?  </t>
    </r>
  </si>
  <si>
    <t xml:space="preserve">clea concern on prediction, complementry to wmo statement, have regional complementing, </t>
  </si>
  <si>
    <t xml:space="preserve">content of  global statement    (  update on conditions precip and temp, key indicatotors, drivers,  sources of info are global centres, RCCs , NMHSs, GAW, GCW, BAMS publication ACMAD to use BAMS particularly the section on attribution,supplements, UM agencies FAO, OCHA, UNHCR, WFP, UNDRR, WHO,...) </t>
  </si>
  <si>
    <t xml:space="preserve">Climate indicators to agregate information and synthesize a WMO guide is expected,  criteria of selecting climate indicators are relevance, representativeness, traceable data and methodology,  timeliness  , data adequacy  that is available </t>
  </si>
  <si>
    <t>Global climate in 2015-2019  provisional report presented at UN New york climate summit</t>
  </si>
  <si>
    <t>temperature  anomaly relative ti 1981-2010, extreme heat waves,  mortality and economic losses</t>
  </si>
  <si>
    <t xml:space="preserve">need to use global extremes indicators,  WMO promote impact based forecasting, </t>
  </si>
  <si>
    <t>Jessica coordinated the BAMS , attribution as a box find an event already  happened</t>
  </si>
  <si>
    <t xml:space="preserve">jessica paper,   NOAA Africa data and products, temp anomalies and percentiles  from ncdc, continental averages , october recodrs ratios , warm records to cold records of grid points, </t>
  </si>
  <si>
    <t xml:space="preserve">2.19 third warmest yea in the record of NOAA, </t>
  </si>
  <si>
    <t>National drougth integration system,  ratio of regional to global warmi</t>
  </si>
  <si>
    <t xml:space="preserve">Tokyo climate center products include itacs 2.0 , stramfunctions, reanalysis JRA 55  for continental or regional products,  Training on the use of the tool ,  Training semnar with Tockyo center,  elearning material on the website, </t>
  </si>
  <si>
    <t xml:space="preserve">BoM regional data to support operations paper,   high/low precip, cold and heat extremes, cyclones, storms/wind, wildfire, </t>
  </si>
  <si>
    <t>source of info include   country reports submitted to WMO, routine reporting and summaries, media releases and social media post, RCCs, other official agencies</t>
  </si>
  <si>
    <r>
      <rPr>
        <b/>
        <sz val="11"/>
        <color rgb="FFFF0000"/>
        <rFont val="Calibri"/>
        <family val="2"/>
        <scheme val="minor"/>
      </rPr>
      <t>nutritional value</t>
    </r>
    <r>
      <rPr>
        <sz val="11"/>
        <color theme="1"/>
        <rFont val="Calibri"/>
        <family val="2"/>
        <scheme val="minor"/>
      </rPr>
      <t xml:space="preserve">, </t>
    </r>
    <r>
      <rPr>
        <b/>
        <sz val="11"/>
        <color rgb="FFFF0000"/>
        <rFont val="Calibri"/>
        <family val="2"/>
        <scheme val="minor"/>
      </rPr>
      <t xml:space="preserve">accessibility, availability  and stability </t>
    </r>
    <r>
      <rPr>
        <sz val="11"/>
        <color theme="1"/>
        <rFont val="Calibri"/>
        <family val="2"/>
        <scheme val="minor"/>
      </rPr>
      <t>of food are elements of food security</t>
    </r>
  </si>
  <si>
    <t xml:space="preserve">losses and damages of drought and floods , heat waves, storm surges and cyclones, torrential rains, </t>
  </si>
  <si>
    <t xml:space="preserve">FAO produce the state of food security and nutrition,  drivers of food security include climate change, conflicts, displacements, instability </t>
  </si>
  <si>
    <t>global report on agriculture</t>
  </si>
  <si>
    <t xml:space="preserve">WMO submit the global UN bodies reports on impacts for use in the bulletin </t>
  </si>
  <si>
    <t>roadmap for the regional statement</t>
  </si>
  <si>
    <t>James murombezi uneca, comments  on priority sectors and sources of data ,  two key considerations take s sector based apptoach looking at climate sensitive sectors and were we can structure responses, given cross cutting impacts including infrastructure, water in the long run the beira port disturbed had long term impact on trade from the port to inland countries,,    use SDGs to for different sectors, on data sources for impacts we have FAO reports, ECA africa centre for statistics eca has that data but with gaps ,  cliate change resilience indices models called climate economy models, insititutional, economic and climate indicator,  use NDCs to select sectors</t>
  </si>
  <si>
    <t xml:space="preserve">what to be done , the structure  reluctance to </t>
  </si>
  <si>
    <t>Jessica provide the africa polygon to JAM for temparature timeseries</t>
  </si>
  <si>
    <t>draft, review and final publication,   first review by WMO ET , RAI I working group on climate services and wmo focal points at NMHSs and RCCs, ,  and participants to this meeting,  3 weeks from the draft to end of review</t>
  </si>
  <si>
    <t xml:space="preserve">Draft by ACMAD, ICPAC, SADC CSC, AGRHYMET  review see above, publication  ACMAD and WMO  wit ressources </t>
  </si>
  <si>
    <t>the preliminary statement for the COP coordinate with WMO Kenedy to avoid contradictions,  blair on extremes</t>
  </si>
  <si>
    <r>
      <t xml:space="preserve">issues
ASG met AU Commissioner  they agree on producing a joint statement for Africa for the Summit and negotiators , harmonizing wmo and ipcc statements.
Target policy makers and general public , key indicators, 
BAMS and COPERNICUS , DWD annual report on the state of climate in Europe
 Governance 
RAs should oversee, WMO RCC to implement, RA expert should review 
Status of the Africa statement
structure of the statement
who to draft
who publish
when?  during March WMO day, during January meeting of African  Amb
assadors meetings in Niamey with preliminary statement
Road ma toward publication in March
</t>
    </r>
    <r>
      <rPr>
        <b/>
        <sz val="11"/>
        <color theme="1"/>
        <rFont val="Calibri"/>
        <family val="2"/>
        <scheme val="minor"/>
      </rPr>
      <t>paper by Mukabana</t>
    </r>
    <r>
      <rPr>
        <sz val="11"/>
        <color theme="1"/>
        <rFont val="Calibri"/>
        <family val="2"/>
        <scheme val="minor"/>
      </rPr>
      <t xml:space="preserve">
introduction to climate as average condintions, its change go with livelihood change, ipcc evidence 
dsaters are disruption of functioning of society bringing down economic development,  schematic of climate system,  GH effect, low emission fom africa but  africa is highly vulnerable, 
there are global and regional changes in climate , snow melting in mount kenya and Kilimandjaro ,
some impacts on forest, health, water, coastal areas, global disasters, pictures of impacts of declining rivers and lakes  9 sandy rivers, long distance for water, flash floods
He showed key issues in climate change  that require policy attention
Climate change debates principles given and recommendation  reported
policies include   mass transport, mainstrean climate in disaster manageent, climate change and curriculum development, improve awarenes raising and public participation 
</t>
    </r>
    <r>
      <rPr>
        <b/>
        <sz val="11"/>
        <color theme="1"/>
        <rFont val="Calibri"/>
        <family val="2"/>
        <scheme val="minor"/>
      </rPr>
      <t>Opportunities for adaptation</t>
    </r>
    <r>
      <rPr>
        <sz val="11"/>
        <color theme="1"/>
        <rFont val="Calibri"/>
        <family val="2"/>
        <scheme val="minor"/>
      </rPr>
      <t xml:space="preserve">
Paris agreement  with funding available
M&amp;E
technical tools for monitoring the trends in climaget change and associated disasters . benchmark
</t>
    </r>
  </si>
  <si>
    <t>Nov 21 2019</t>
  </si>
  <si>
    <r>
      <rPr>
        <b/>
        <sz val="11"/>
        <color theme="1"/>
        <rFont val="Calibri"/>
        <family val="2"/>
        <scheme val="minor"/>
      </rPr>
      <t xml:space="preserve">Climate monitoring as a WMO core activity </t>
    </r>
    <r>
      <rPr>
        <sz val="11"/>
        <color theme="1"/>
        <rFont val="Calibri"/>
        <family val="2"/>
        <scheme val="minor"/>
      </rPr>
      <t xml:space="preserve">    Climate watch, catalog of events, wmo statement, operational monitoring  enhance wmo statement with impact info, harmonised baselines, enhance operational monitoring using WMO standard infrastructure  and regulatory framework ( WIS, GDPFS…) , enhancing RCC operations with CSIS/CST implementation  and GSU operationalisation,  International exchange of daily climate observations, recognition of centatennial observation, contribute to MHEWS ( climate watch, cataloguing of event)</t>
    </r>
  </si>
  <si>
    <t xml:space="preserve">Res 23 Cg 18 on recognition of centennial stations, CDMS, </t>
  </si>
  <si>
    <t>WMO statement structure  have  provision satetement  to inform COP, report, press release, press conference, supportng material</t>
  </si>
  <si>
    <t>Final statement with World Met daybbbb made into a glossary brochure , used for a wide variety of purposes</t>
  </si>
  <si>
    <t>inputs are member contributions, chapter leads, UN Agencies( economic impacts of cliate chage from UNCTAD, institutionl support</t>
  </si>
  <si>
    <t xml:space="preserve">presentation of thetechnical note and  climatel statement structures by ACMAD,  </t>
  </si>
  <si>
    <t xml:space="preserve">National climate monitoring products,  it is a summary of climate of countries, </t>
  </si>
  <si>
    <t>climate monitoring at noaa  www.ndcd.noaa.gov.sotc/global   use cilamet at a glance tool to pick features</t>
  </si>
  <si>
    <t xml:space="preserve">tools for NCMP generation, ETCCDI indices tools, </t>
  </si>
  <si>
    <t xml:space="preserve">presentation on cataloguing initiative , SDG no 13, Paris agreement, Sendai, Warsaw mwechanism on losses and damages, res 9 of cg 18 o standardize  products, catalogue have identifier from list, , give attributes , loss and damage data, for risk management, research </t>
  </si>
  <si>
    <t xml:space="preserve">Climat message exchanges discussions  , officially launch ncmp in march next year before 2020 statement on global climate </t>
  </si>
  <si>
    <t xml:space="preserve">share ncmp for climate station, of GFCS intra ACP climate station, </t>
  </si>
  <si>
    <t xml:space="preserve">ACMAD to use Tanzania met for climate monitoring with NCMP products,  WMO, RCC and NMHS release the statement the same day </t>
  </si>
  <si>
    <t xml:space="preserve">Rclimdex, INSTAT, Climsoft, NCMP products code, Climate SAF, promote R-NCMP use for WMO statement,  climpact </t>
  </si>
  <si>
    <t xml:space="preserve">use UNFCCC reference period, ipcc reference report, consistency with ipcc, </t>
  </si>
  <si>
    <t>WMO to contribute to ipcc special report</t>
  </si>
  <si>
    <t xml:space="preserve">seasonal forecasts, cataloguing of extremes, </t>
  </si>
  <si>
    <r>
      <t xml:space="preserve">communication of reference period, baselines, between wmo, rccs and NMHSs, </t>
    </r>
    <r>
      <rPr>
        <sz val="11"/>
        <color rgb="FFFF0000"/>
        <rFont val="Calibri"/>
        <family val="2"/>
        <scheme val="minor"/>
      </rPr>
      <t>coordinate communication with WMO and ACMAD to jointly review of the state of Africa's climate , Select headline messages or key messages to tweet and send to countries for publications,  collect and respind to FAQs,, explain the objectives of the stateents, communicate highligths,  develop FAQs, fact sheets</t>
    </r>
  </si>
  <si>
    <t xml:space="preserve">Recommendations and actions for April 2020  joint infrastructure and servicees commissios meeting,  attribution guidance notes,  </t>
  </si>
  <si>
    <t>based on presebtation prepared for the meeting of directors of West african Met meeting in Sierral leone, the WMO office for West and central and North Africa has  drafted a paper on ACMAd for publication in Meteorworld, it is for visibility , a review was made by Bob and DG</t>
  </si>
  <si>
    <t>sign the notification for attribution of works to prepare space for HPCs  cooling system, sign the final version of sOLETOP contract</t>
  </si>
  <si>
    <t>submit after review  to Jolly and Koiman  the  gfcs proposal and  procurement plan budget communication strategy</t>
  </si>
  <si>
    <t>confirm to editor Weather and Forecasting my authorship to the paper on verification of seasonal forecasts by Uk met Jenifer perry</t>
  </si>
  <si>
    <t>nov 28 2019</t>
  </si>
  <si>
    <t>No 22 2019</t>
  </si>
  <si>
    <t>draft and submission to AfBd on ISACIP phase II</t>
  </si>
  <si>
    <t>Dec 1 2019</t>
  </si>
  <si>
    <t>travael to addis for meeting to cordinate and harmonize  implementation of GFCS</t>
  </si>
  <si>
    <t>AUC grant is being  finalized by legal council,  planning meeting of DREA in Nairobi after COP 25  to plan first year implementation,  key roadmap for first year</t>
  </si>
  <si>
    <r>
      <t xml:space="preserve">by end January all grant signed, DREA will organize its operating plan for next year end December in Nairobi,  this meeting to provide key milestones and first year schedule for GFCS, </t>
    </r>
    <r>
      <rPr>
        <b/>
        <sz val="11"/>
        <color theme="1"/>
        <rFont val="Calibri"/>
        <family val="2"/>
        <scheme val="minor"/>
      </rPr>
      <t xml:space="preserve">activities of this meeting include :  </t>
    </r>
    <r>
      <rPr>
        <sz val="11"/>
        <color theme="1"/>
        <rFont val="Calibri"/>
        <family val="2"/>
        <scheme val="minor"/>
      </rPr>
      <t xml:space="preserve"> understand status of grant proposals, common understanding on infrastructure tendering, training activities  strategy, web based Monitoring and evaluation system,  First technical expert meeting and programme steering committee, State of Africa's Climate Report  how  ACMAD lead and connect to RCCs, how is it done a specialized expert group?,  How Continental User platform links with Regional,  how best do we conver north Africa fund PRESANORD, and operations of North Africa RCC  i discuss with PR on funding needs </t>
    </r>
  </si>
  <si>
    <t>AGRHYMET agroculture, food security and water,  in SADC water , energy, food security,  ECCAS  agriculture, health and DRR and forestery recently added, in IGAD/ICPA C Agriculture, DRR and water</t>
  </si>
  <si>
    <t xml:space="preserve">status of grants, AUC grant has ACMAD, ECCAS and AUC/DREA,  SADC signed the grant in end of October and need guidance on implementation, IOC negotiated directly </t>
  </si>
  <si>
    <t xml:space="preserve">Ccommon infrastructure starts with Technical specification  on IT with thimbany and climate station, first procureent plan </t>
  </si>
  <si>
    <t>infrastructure  include climate stations, automatic observing stations,  IT</t>
  </si>
  <si>
    <t xml:space="preserve">ToRs of the observing stations to be provided by WMO WIGOS to support GBON,  The technical specification should indicate interoperability of observing stations ( $ 10 000 approximately per station) ,  PUMA for MSG 3 , climate stations, </t>
  </si>
  <si>
    <t xml:space="preserve">prepare continental training strategy with ACMAD and RCC ,  develop african training materials,  synergy with SWIFT and other programmes, </t>
  </si>
  <si>
    <t xml:space="preserve">Monitoring and Evaluation,  nested logframe with a meeting on M&amp;E for AUC and RCCs logframes are nested ,  RCC sdevelop M&amp;E plan, and M&amp;E focal point, </t>
  </si>
  <si>
    <t xml:space="preserve">stae of climate report  and continental climate outlook for early warning </t>
  </si>
  <si>
    <t xml:space="preserve">data management  with clyssy, clidata and climsoft </t>
  </si>
  <si>
    <t xml:space="preserve">User interface platform on Agriculture, DRR, Health  continental , regional , national </t>
  </si>
  <si>
    <t>first technical joint implementation details,  meeting first quarter next year at ACMAD second week of March 9 to 13 2020, a concept paper by end of January, include FAO, WHO, UNDRR as partners of the  information service  for agriculture, DRR or emergency management service, health information service, North Africa GFCS plyers,  the concept will have as outcome a coordinated continental operating plan and budget  in march to be submitted to Steering meeting including RECs and AUC for endorsement in April-June this is roadmap RECs?RCCs should organize their steering meeting  after continental technical meeting</t>
  </si>
  <si>
    <t xml:space="preserve">Commite de pilotage SAWIDRa le 06 janvier 2019, avec  session ouverture  ( welsome remarks , ) , session1 objectives  and expected resuts for steering and end of eeting    etas de mise en oeuvre des recommendations de la derniere comite de pilotage,   reunion de fin de projet il faut les  leccns apprise et capitalisation puis durabilite du projet, </t>
  </si>
  <si>
    <t xml:space="preserve">activites a pereniser , et comment pereniser  il faut les bomes et les mauvaise et bonnes lecons,  </t>
  </si>
  <si>
    <t xml:space="preserve">rapport financier avec execution budgetaire, Tableau eplois ressources  et situation des acquisition </t>
  </si>
  <si>
    <t xml:space="preserve">situation des marches par sofiani  delai10 Dec , tableau emploi resources et finalisation execution budgetaire delai lundi 09, </t>
  </si>
  <si>
    <t xml:space="preserve">etat d;avancement dse activite et suivi des invidateurs  delai  Dec embre ,  document de durabilite et lessons apprises , delai le 11 Dec </t>
  </si>
  <si>
    <t xml:space="preserve">rsynthese du raport SAWIDRA comipte de pilotage au conseil </t>
  </si>
  <si>
    <t>budget du coite de pilotage  ACMAD paie salle pose café trpisiemen jour  budget 26 ooo euros  chercher a completer</t>
  </si>
  <si>
    <t xml:space="preserve"> reunion sur ISACIP avec le bureau de la BAD a Niamey ( mme Tine ) pour reunion d examen du remboursement des comptes speciaux , Bemba Ali  charge des operation BAD au Niger</t>
  </si>
  <si>
    <t>Solde sur les comptes speciaux non justifie, solde de    fonds de roulements recu d un montant de 5 705561 UC ,  3588 645 UC, reste a justifer 2116716 UC  taux de justifi 62, 76%, projet clourer depuis le 31 Mai 2017, dernier audit en 2012, eest ce que les audit 2013 , 2014, 2015, 2016  ront ete realise, est ce que le projet confirme le reste a justifier, y a til les releve de comptes, y a t il des depenses realise non soumis a la Banque,</t>
  </si>
  <si>
    <t xml:space="preserve">il y a des depenses ndont les justificatifs n'ont pas ete envoye a la BAD,  les deuxieme fonds ACMAD doit justifier 100% </t>
  </si>
  <si>
    <t xml:space="preserve">il faut recontacter les autres partenaires pour </t>
  </si>
  <si>
    <t xml:space="preserve">Il reste 2015 et 2016 a audite, en 2016 tous les paiements etait faits par lla BAD  donc juste les frais bamcaires, </t>
  </si>
  <si>
    <t xml:space="preserve">La banque n'a pas donne de non objection pour les audits </t>
  </si>
  <si>
    <t xml:space="preserve">les justificatisf du deuxieme fond de roulement  par ACMAD et les autres  doivent etre envoyes a la BAD, SNFI  audit 2015 et audit de cloture  2016 </t>
  </si>
  <si>
    <t xml:space="preserve">Il faut les soldes des comptes speciaux et les justificatifs non transmis a la  Banque </t>
  </si>
  <si>
    <t>URGEMENT lettre</t>
  </si>
  <si>
    <t xml:space="preserve">Delai le 24 Decembre delai de rigeur </t>
  </si>
  <si>
    <t xml:space="preserve">Remplir les formulaires A1 et A2 puis les releves de banques , etat de rapprochement bancaire par mois  pour les 3 institutions ACMAD, ICPAC,  sur le deuxieme fond de roulement, bien remplir les preuves de paiement sur le formulaire A2 par exemple le numero de cheque ou de viremenet pour , informer les beneficiares sur la nature des docs a fournir a la banque </t>
  </si>
  <si>
    <t xml:space="preserve">le derneir fond de roulement n a pas ete fait, les formulaires a2 et a1 , </t>
  </si>
  <si>
    <t xml:space="preserve">medje peut venir en janvier,  gbeli avait promis 1 et demi pour completer , les depenses des demandes de paiement envoyes a la bad  sans garder copie acmad, medje peut envoyer la liste </t>
  </si>
  <si>
    <t xml:space="preserve">resaerch outputs including also papers, grants, catalogue of use of models and datasets, evidence of skills and training outcomes, oM&amp;E by science directors, </t>
  </si>
  <si>
    <t xml:space="preserve">Dec 07 08 05 10 </t>
  </si>
  <si>
    <t xml:space="preserve">tend COP 25 in Madrid with preap exibition booth on dec 09m speaker at high level segment, side event afdb on sawudra rars, AU sude event on operationalization of paris agreement wit MESA, SAWIDra and update of future cliate action in GFCS, speaker and panelist for side event on impacts assessent co organized with PIK, meetings with AfDB on ISACIP II, </t>
  </si>
  <si>
    <t>responses to emails on particpiant eumetsat to board meeting, tors for isacip I audit, finalize presentation with jolly for au side event</t>
  </si>
  <si>
    <t xml:space="preserve">Discuss training on marine meteorlogy with WMO prepare and organize training for Africa </t>
  </si>
  <si>
    <t xml:space="preserve">meeting at eumetsat   vincent, emilio, paul counet, ( very important meeting withnew type of data and applications in Africa, EUMETSAT will commit long term for access to data in Africa) , Igrid Moudi pascal ( ECCAS/CAPC Sawidra, Abacar Mohammed at ECCAS rural development and agriculture, IBra at Aghrymet, Aboubacar Diane AUC, Tembani moutombaky IT expert at SADC/CSC,  Senoir Meteorlogist at SADC , Goudou AfDB, Simon Goze technical expert on climdev Special Fund, Mansises Samb climDev team at AfDB, Aboubacar from ICPAC as NWP expert, </t>
  </si>
  <si>
    <t xml:space="preserve">prepare infrastructure towards improving disaster resilience in Africa, </t>
  </si>
  <si>
    <t xml:space="preserve">vincent articulate the objectives and passed to Goudou, he thanked vincent and emilio, </t>
  </si>
  <si>
    <t xml:space="preserve">objective   share lessons from implementers and users, develop joint concept for future, </t>
  </si>
  <si>
    <t>agenda  include   introduction including Bank presentation, general discussion, sessions #1 Lessons learnt from SAWIDRA projects - Thematic aspects, Sessin#2 Post SAWIDRA: Thematic aspects, Session #5 Lessons learnt on project management, session#6 Concept for Post SAWIDRA activities, session #7 Resource mobilization and way forward meeting to end on Friday</t>
  </si>
  <si>
    <t>Dec 11 2019</t>
  </si>
  <si>
    <r>
      <t xml:space="preserve">EUMETSAT view on post sawidra include disaster relisience and imolementation trough AfWG DRR, </t>
    </r>
    <r>
      <rPr>
        <b/>
        <sz val="11"/>
        <color theme="1"/>
        <rFont val="Calibri"/>
        <family val="2"/>
        <scheme val="minor"/>
      </rPr>
      <t>GMAS and SWFDP ( good for post SAWIDRA)</t>
    </r>
    <r>
      <rPr>
        <sz val="11"/>
        <color theme="1"/>
        <rFont val="Calibri"/>
        <family val="2"/>
        <scheme val="minor"/>
      </rPr>
      <t xml:space="preserve"> forweather and climate events,  connect to adpatation and development services of AMCOMET, report to STC and Summit,  AfDB Climate resilience to support</t>
    </r>
  </si>
  <si>
    <t xml:space="preserve">overall objective reduce lossess and damages </t>
  </si>
  <si>
    <t xml:space="preserve">introduction of GMAS,  MHEWS , build capacity by providing standrads and good practices, training on their use, eumetsat showed GMAs implementation in Europe emphasize that Africa will need harmonization, </t>
  </si>
  <si>
    <t>Don t forget capacity, verification, feedback and reflection</t>
  </si>
  <si>
    <t xml:space="preserve">training needs assessment for the next phase , on the core copetencies of RCCs, substantial doubts on RCC competencies to formulate projects, </t>
  </si>
  <si>
    <t>Centres to tell staff and their competencies, if they are on projects of permanent positions ACMAD to do this urgently</t>
  </si>
  <si>
    <t>lessons learnt need project Management, monitoring and evaluation, financial /administrative and human resource management</t>
  </si>
  <si>
    <t>Dec 12 2019</t>
  </si>
  <si>
    <t>introduction of cavanas working for EARS conterpart of RARS in Africa</t>
  </si>
  <si>
    <t xml:space="preserve">Day 2 of post sawidra workshop on lessons learnt and way forward, </t>
  </si>
  <si>
    <t xml:space="preserve">lessons infrastructure budegets inintially underestimated, work load to define technical specifications understimated, </t>
  </si>
  <si>
    <t>Challemge for RCCs to understand that SAWIDRA I is infrastructure, Bank procurements officers are learning to exaine and approve this type of infrastructure</t>
  </si>
  <si>
    <t xml:space="preserve">lessons tahta planning was too optimistic </t>
  </si>
  <si>
    <t>training on the coposition of bid evaluation teams, project management is weak, procurement experience of acmad officer was low</t>
  </si>
  <si>
    <t>visit of euetsat operations centre a 3 billion euros investments</t>
  </si>
  <si>
    <t>It is a challemge to show impact of infrastructure , installation  maintenace, repair operations training and costs, this needed to sustain</t>
  </si>
  <si>
    <t xml:space="preserve">training on NWP , research and developent, on he job training at ACMAD, </t>
  </si>
  <si>
    <t xml:space="preserve">ACMAD position African experts in WMO WIS, DBNET, </t>
  </si>
  <si>
    <t xml:space="preserve">EUMETSAT  has 5 EARS with 4 people on opertaion and update of the station, rivate contractors for maintenance, use SANSA and AGEOS expertise, </t>
  </si>
  <si>
    <t xml:space="preserve">access to data through WIS,, access to data by Tanzania, with WIS and GTS, </t>
  </si>
  <si>
    <t>Dec 13 2019</t>
  </si>
  <si>
    <t>proposal and budget GFCS review and resubmit to Kooman</t>
  </si>
  <si>
    <t>Dec19 2019</t>
  </si>
  <si>
    <t xml:space="preserve">visit undrr CIMA at campus of university of Genva with academia and private industry, with a phD programme for 3 years, with a Master in risk management </t>
  </si>
  <si>
    <t xml:space="preserve">Thechnical visit of the Italian civil protection </t>
  </si>
  <si>
    <t>CIMA  has university of Genova, CIMA centre of italian civil protection by law,  110 staff, 13 departent, 12 dRR toools, funding from Italy and international cooperation, IT support frm ACROTEC</t>
  </si>
  <si>
    <t>Mission of CIMA is scientific research and technology development in ingeneering and environment sciences, within the  fields of  drr, civil protection</t>
  </si>
  <si>
    <t>Average age 42 years with 52% female, 7 countries represented, 13 research department including meteorlog, drr, software development</t>
  </si>
  <si>
    <t>Our models include WRF, Rain farm, Flood proof, Risisco for fire  … operational systems</t>
  </si>
  <si>
    <t xml:space="preserve">strategy to increase activites abroad, </t>
  </si>
  <si>
    <t>My DEWETRA to aciliatet exchange of intergrated information for drm  to respond to warnings</t>
  </si>
  <si>
    <t>Budget UN , protection civil Italy, EU, H2020, WB</t>
  </si>
  <si>
    <t>commitment to SDGs, Sendaiwith science, awareness and behaviors</t>
  </si>
  <si>
    <t>Risk Assessment at CIMA  presnets the RASOR ( Rapid Analysis and spatialization of Risk) platform for risk assessment, single event ipact assessment,  dunded by FP7</t>
  </si>
  <si>
    <t>dec 26 2019</t>
  </si>
  <si>
    <t>Djibo to show the stteent of assets to be signed for the boad meeting</t>
  </si>
  <si>
    <t>logistics for SAWIDRA steering eeting and acmad board jan 2020:  fin report, budget, template for per diems and siting alowances payments, collect fro bank advance paymentsfor each member, Djibo to scan all request for reimbursments, scan all justifications of payment for projects and acmad starting next year, liste de presence, MoU sawidra signes</t>
  </si>
  <si>
    <t>Jan 02 2020</t>
  </si>
  <si>
    <t>urgent for January to transfert reaing MESA funds to EU usng debit note Nr. 4940190833</t>
  </si>
  <si>
    <t>Travel to Addis for Sawidra steering and end of project meeting as well as board meeting. Past three months spent to prepare the two events</t>
  </si>
  <si>
    <t xml:space="preserve">remind reporting templates to  Bob and Bizo, </t>
  </si>
  <si>
    <t>jan 10 2020</t>
  </si>
  <si>
    <t>Prepare request for contributions for 2020 to ACMAD by Zeinbou,  prepare for grant agreement signature for FOCUS project, prepare paper on ACMAD for VITO project on agriculture information service</t>
  </si>
  <si>
    <t>meet with Niger DMN for PIDC budget and ToR on acmad activities</t>
  </si>
  <si>
    <r>
      <t xml:space="preserve">On behalf of the project coordinator, WMO,  we would like to guide you on the formal steps necessary to prepare the grant agreement as required by the EC and within the established timeframe:
·  </t>
    </r>
    <r>
      <rPr>
        <b/>
        <sz val="11"/>
        <color theme="1"/>
        <rFont val="Calibri"/>
        <family val="2"/>
        <scheme val="minor"/>
      </rPr>
      <t>By 17/01/2020:</t>
    </r>
    <r>
      <rPr>
        <sz val="11"/>
        <color theme="1"/>
        <rFont val="Calibri"/>
        <family val="2"/>
        <scheme val="minor"/>
      </rPr>
      <t xml:space="preserve"> submission of the first version of the DoA taking into consideration the EC comments (action for the Coordinator with Project Management Office (PMO) support)
·  </t>
    </r>
    <r>
      <rPr>
        <b/>
        <sz val="11"/>
        <color theme="1"/>
        <rFont val="Calibri"/>
        <family val="2"/>
        <scheme val="minor"/>
      </rPr>
      <t>By 20/01/2020: electronic signature of the GA declaration</t>
    </r>
    <r>
      <rPr>
        <sz val="11"/>
        <color theme="1"/>
        <rFont val="Calibri"/>
        <family val="2"/>
        <scheme val="minor"/>
      </rPr>
      <t xml:space="preserve"> (declaration of honour) by every partner</t>
    </r>
  </si>
  <si>
    <t>For your information, the project data can be accessed under the H2020 Participant Portal: ‘My Projects’ / FOCUS Africa/ Manage Project [MP] / Grant agreement data.</t>
  </si>
  <si>
    <t>jan 16 2020</t>
  </si>
  <si>
    <t>follow up message to RCCs and AfDb with MEDJE on the finncial statement</t>
  </si>
  <si>
    <t>visit vito</t>
  </si>
  <si>
    <t>jan 20 2020</t>
  </si>
  <si>
    <t xml:space="preserve">arrival at vito introduction to vito, the programe, vito presentation, ecmwf paper tomorrow morming, see agenda </t>
  </si>
  <si>
    <t>deliverable, training in the contract, stop at VITo around 5 pm and dinner in town at 7 pm,  tomorrow stop in lunch time</t>
  </si>
  <si>
    <t xml:space="preserve">aline </t>
  </si>
  <si>
    <t>presentation by vito     pasword  061727</t>
  </si>
  <si>
    <t xml:space="preserve">Gun backgrounf in physics and moved in meteorlogy in Louvain Lanoeuve, climate impact assessment,  line climate impact modelling, endrich physics at vito on urban climate with post doc on droughts and heat waves , </t>
  </si>
  <si>
    <t xml:space="preserve">align with NFCS implementation in countries, </t>
  </si>
  <si>
    <t xml:space="preserve">presentation of vito: its projects  five departments  on remote sensing and applications, food security </t>
  </si>
  <si>
    <t xml:space="preserve">generate trends , projects in copericus on pollution, heat waves, biodiversity and climate change, seeds banks and climate change in copernicus climate data store, </t>
  </si>
  <si>
    <t xml:space="preserve">presentation of agro climate service for Africa o be implementeted, </t>
  </si>
  <si>
    <t>flemish institute for technological development for sustainability, look at academia and develop applications, fields are energy, chemistry, health, land use</t>
  </si>
  <si>
    <r>
      <t xml:space="preserve">Overview of the project :  agro climate service under copernicus, climte data store data to use, the project is copernicus use case , it is demo application to unlock data, climate change, impact on crop , need reliable climate infor for adaptation, There s data but not usable we need to unlock data for stakeholders and </t>
    </r>
    <r>
      <rPr>
        <b/>
        <sz val="11"/>
        <color theme="1"/>
        <rFont val="Calibri"/>
        <family val="2"/>
        <scheme val="minor"/>
      </rPr>
      <t>build capacity on service operation and use this is where acmad sit</t>
    </r>
  </si>
  <si>
    <t xml:space="preserve">long term and upscale in many places, user uptake,  develop and prototype development, training in Africa with10 people, </t>
  </si>
  <si>
    <r>
      <t xml:space="preserve">phase I : dashboard prototype development of indicators for the sector, dashbord to develop, acmad to help identify needs for services,  indcators ( growing degre days, geowing season length, numer of dry days, aridity index, precipitation sum, frost days, </t>
    </r>
    <r>
      <rPr>
        <b/>
        <sz val="11"/>
        <color theme="1"/>
        <rFont val="Calibri"/>
        <family val="2"/>
        <scheme val="minor"/>
      </rPr>
      <t xml:space="preserve"> stakeholders involvment ? ,  a questinaire to be develop for the workshop envisaged, need to follow workshop with skypee conversation,  </t>
    </r>
    <r>
      <rPr>
        <sz val="11"/>
        <color theme="1"/>
        <rFont val="Calibri"/>
        <family val="2"/>
        <scheme val="minor"/>
      </rPr>
      <t xml:space="preserve">Use ministries of agriculture and NMHSs of these countries as well as FEWSnet, questionnaire to identify unmet needs data, info, tools, applications, who is the target NMHSs, Agric mtnistries, FAO. organize feedback with users,  start market trial phase in july 2020 with phase II is market trial phase , attract international climate funds and capacity building in 10 countries target Met services, ministry of aagriclture and extension workers) </t>
    </r>
  </si>
  <si>
    <t xml:space="preserve">ACMAD contribute with select agro climate indicators , orhnize and conduct training for met services , disseminate the servoce , ensure a network, reinforce the consortium strengthswith , timeline for the project </t>
  </si>
  <si>
    <t>show prototype in May for mozambiue, malawi in the workshop, Met with copernicus climate service,  locations for maize prodcution change and expected update on the agriculture calendar</t>
  </si>
  <si>
    <t>conference with ecmwf at 11:00,  ACMAD describe the concept of the training for upscaling after pilot demostration on the prototype   , VITO presents , convert the questionaire in Mock up format</t>
  </si>
  <si>
    <t xml:space="preserve">ACMAD contribution n select agro climaet indicators, design and develop service with training of African stakeholders, </t>
  </si>
  <si>
    <t>Jan 12 at vito</t>
  </si>
  <si>
    <t>Management and coodination WP0, WP 1 design and developent, WP 2 user involvement  with Local FAO ( ACMAD use the Niamey FAO to contact Malawi, Mozambique and Zambia FAO…), NMHSs, Ministry of Agriculture</t>
  </si>
  <si>
    <t>SIS on climate suitability for meningitis and malaria emergence cases with in SIS need dust from BSC</t>
  </si>
  <si>
    <t>After acmad presentation the ECMWF agree to continue conversation on future work with C3S .</t>
  </si>
  <si>
    <t xml:space="preserve">11h07 mn connection with ecmwf  3 people in SIS part of C3C to collect user needs (samuel almond and Julia…) </t>
  </si>
  <si>
    <t>ACMAD to participate in C3S general assembly to pursue collaborations n the use of C3S</t>
  </si>
  <si>
    <r>
      <t>A timeline until June 30 2020 presented , contact users for expression of interest( met and Ministries..) , Hold user requirement meetings, analysze user requirements, first prototype, organize feedback workshop, collect feedback, final prototype, develop business plan,</t>
    </r>
    <r>
      <rPr>
        <sz val="11"/>
        <color rgb="FFFF0000"/>
        <rFont val="Calibri"/>
        <family val="2"/>
        <scheme val="minor"/>
      </rPr>
      <t xml:space="preserve"> a timeline until july done</t>
    </r>
  </si>
  <si>
    <t xml:space="preserve">WMO director for Africa met CIMA Foundation, last week in Addis, Makaraw accept to promote the idea, topic discussed on African early warning at continental level,  </t>
  </si>
  <si>
    <t>Jan 27 2020</t>
  </si>
  <si>
    <t xml:space="preserve">finalize the staff pay slip with coplementary pensiosn, pension, add new grid in staff regulation amendents and create on single staff regulation document, </t>
  </si>
  <si>
    <t>add godefroid and hubert on seconded experts</t>
  </si>
  <si>
    <t>monitor Lambert for the follow up on annex to be added on the procedure manual and Board proposed improvements including and executive summary of the document</t>
  </si>
  <si>
    <t>Djibo to fill the request for proforma invoices for gilbert and associate, for mocrofsoft office license provider,  collect from a paiyment voucher for Gilbert and assocoates and evidence of its payment or past selection to justify its selection based on only one offer.</t>
  </si>
  <si>
    <t xml:space="preserve">Godefroid paid with card 2 train tickets bruxells to anvers and back, he also paid taxi from restaurant the day of reception, I paid taxi to and from vito 4 times and paid also the accommodation for two of us at hotel. </t>
  </si>
  <si>
    <t>Feb 03 to 09</t>
  </si>
  <si>
    <t xml:space="preserve">Back from Kenya for the UNDRR building resilience project final event, finalize the payroll and pay slip reforms, sign request for new installment for SWIFT,  implement Board recommendations on the manual </t>
  </si>
  <si>
    <t>Feb 10 2020</t>
  </si>
  <si>
    <t>share new table of content of the state of climate report from Geneva meeting in the Baddourmeeting report to Bob and Nkurunziza</t>
  </si>
  <si>
    <t>Urgent lambert fournir le demandes de contribution des etats</t>
  </si>
  <si>
    <t xml:space="preserve">review activity schedules of swift </t>
  </si>
  <si>
    <t>finalize the organizational structure and unit tasks description and deliverables</t>
  </si>
  <si>
    <t>support and assist RH staff to review payroll and pay slip structure</t>
  </si>
  <si>
    <t xml:space="preserve">started last week expcahges on Web processing Services with Nils from DKRZ and UNDP consultant supporting Adaptation planning process in Niger, connections made with Canada and other actors in WPS.  Tom Landry from Centre de Recherches Informatique de Montreal will share for testing a pilot WPS. </t>
  </si>
  <si>
    <t>Feb 14 2020</t>
  </si>
  <si>
    <t xml:space="preserve">meet chercheur universite de niamey coordanateur sfr racine,  remettre le lien vers le site SFR racines par la coordinatrice,  atelier de demarrage le 26 fevrier 2020, lancement officiel le 28 fevrier,  le projet encadre des etudiants,  </t>
  </si>
  <si>
    <t xml:space="preserve">objectifs specifiques 3  - diagnostic biophysique des zone d'intervention ( Bohari  donnees pour carte d'occupation des sols) , - evaluation des systemes d'information chez les agro pasteurs ( recensement des initiatives de resilience, evaluer les systemes d'information climatiques disponibles) , rapport de faisabilite des systemes d'informations,   - objectif specifique numero 3 est la capitalisation  par entre autre par des formations , un colloque scentifique sur les resultats et les echanges les actes seront publies,les etudiants sont formes pour collecter les donnees avec les questionaires qu acmad prepare et analyser les donnees pour concevoir le prototype,  visite de la dmn pour documenter les services fournis </t>
  </si>
  <si>
    <t>Feb 18 2020</t>
  </si>
  <si>
    <t>retry to configure LEAR of ACMAD for the H2020 FOCUS research and Innovation project funded by EU</t>
  </si>
  <si>
    <t>Feb 19 2020</t>
  </si>
  <si>
    <t xml:space="preserve">paroticipation aucomite de pilotage et strategique IRD Niger </t>
  </si>
  <si>
    <t xml:space="preserve">Feb 21  2020 </t>
  </si>
  <si>
    <r>
      <t>climate week in kampala to be used for the state of africa s climate,  use global data from wmo , add climate policy statement,  a wmo and acmad publication , can we havr a joint work plan trough video conference, if needed a short meeting in WMO,</t>
    </r>
    <r>
      <rPr>
        <b/>
        <sz val="11"/>
        <color theme="1"/>
        <rFont val="Calibri"/>
        <family val="2"/>
        <scheme val="minor"/>
      </rPr>
      <t xml:space="preserve"> letter to invite saws ceo to africa week, nrc to fund a 3 year position at acmad on the annual state of climate,  for publication of </t>
    </r>
    <r>
      <rPr>
        <sz val="11"/>
        <color theme="1"/>
        <rFont val="Calibri"/>
        <family val="2"/>
        <scheme val="minor"/>
      </rPr>
      <t xml:space="preserve">the statement wmo will fund,   </t>
    </r>
    <r>
      <rPr>
        <sz val="11"/>
        <color rgb="FFFF0000"/>
        <rFont val="Calibri"/>
        <family val="2"/>
        <scheme val="minor"/>
      </rPr>
      <t xml:space="preserve">one expert from africa and one from australia,  one videoconfrence  with wmo, </t>
    </r>
  </si>
  <si>
    <t xml:space="preserve"> Bob and Romeo to go to Geneva, </t>
  </si>
  <si>
    <t>Discuss funding of Geneva mission for state of climate with NRC using travel budget for romeo and Bob</t>
  </si>
  <si>
    <t>questions from acmad c3s</t>
  </si>
  <si>
    <t>VITO contract received and review before archiving, Lambert to manage the project of 50 000 euros on provision of agro climate services for African Countries pilot in Malawi, Mozambique, Zambia</t>
  </si>
  <si>
    <t>review of all activities and desing of the agroclimate services, review ofquestionaire and reports from questionaire administration</t>
  </si>
  <si>
    <t>feb 24 and 25, 28</t>
  </si>
  <si>
    <t xml:space="preserve">work with godefroy to guide agroclimate service development for agriculture calndar.ntify some indices to derive from Climate projections in CDS </t>
  </si>
  <si>
    <t>Feb 26 2020</t>
  </si>
  <si>
    <r>
      <t xml:space="preserve">Prepare meeting with NRC objectives of the meeting: </t>
    </r>
    <r>
      <rPr>
        <sz val="11"/>
        <color rgb="FFFF0000"/>
        <rFont val="Calibri"/>
        <family val="2"/>
        <scheme val="minor"/>
      </rPr>
      <t xml:space="preserve"> review the status of deployee and address future ACMAD/NRC strategy </t>
    </r>
  </si>
  <si>
    <t xml:space="preserve">DG to present the mission, the vision, priorities, objectives and strategic axis of interventions, operating plan , budget  ( reference docs are strategic and operating plans) </t>
  </si>
  <si>
    <t xml:space="preserve">Restructure ACMAD, provide optimal configuration given the new strategic priorities. </t>
  </si>
  <si>
    <t xml:space="preserve">Strengthen scientific capacity of NMHSs for better service delivery with internships, fellowships, secondments, on the job training for NMHSs, </t>
  </si>
  <si>
    <t xml:space="preserve">Kossi come for the meeting, ali instruct him to assess the UPS need for issa to protect translation equipment, kossi to assess ACAD UPS need and propose  UPS networks, </t>
  </si>
  <si>
    <t xml:space="preserve">Kossi proposed a central UPS at about 40 million cfa, 40 KVA UPS would cover ACMAD, do not put air conditioners on it, </t>
  </si>
  <si>
    <t xml:space="preserve">Most UPS at ACMAD are batteries, seaquest UPSs need new batteries cost of 10 million cfa,  3 onduleurs seaquest encore en marche avec 1 chez ali ( 10KVA), 1 l'ensemble ACMAD  (5 Kva), et 1 a la salle previ (5Kva),  onduleurs hors seaquest il y a  2 onduleurs ( 1,4 KVA) sawidra en plus groupe, 3 onduleurs ( 1KVA)  achetees par ACMAD,  </t>
  </si>
  <si>
    <t xml:space="preserve">sur le marche a niamey il y a 5 kva  a 1 million, faire le point sur le groupe electrogene et </t>
  </si>
  <si>
    <t xml:space="preserve">3 onduleurs en panne et recuperables de 2.5 KVA sont reparables,  certains recuperables sont en magasin , il faut 22 000 maximum poue des nouvelles baterries, </t>
  </si>
  <si>
    <t xml:space="preserve">dossier onduleur puma ( voir telespazio), onduleur kossi fait le dimensionnement de l'onduleur , koffi fait une notice pour indiquer les appareil a ne pas brancher sur la prise onduleur, les agents en traveaux a ACMAD doivent etre briefer pour eviter de griller les appareils en brachant sur courant ondule, kossi, ali, Djibo,     2 en panne car batterie HS, 3 fonctionel , un onduleur 5 kva de gamatie venant de l'eurpe en panne car batterie HS,  Kossi contacte les fournisseur des onduleurs et batteries pour avoir les couts et faire des recommendations,  Il existe un lot d'onduleurs petits avec des pettes pannes recuperable, il faut inventorier les onduleurs et voir ce qui est reparable et ce qui est amortie, </t>
  </si>
  <si>
    <t>voir romeo pour l'etat du climat, contacter nrc pour lui payer la mission a geneve</t>
  </si>
  <si>
    <r>
      <t xml:space="preserve">prepare meeting with NRC,  ACMAD to provide technical assistance to NORCAP adapatation and resilience projects across Africa,  ACMAD to  support and propose experts to NRC , </t>
    </r>
    <r>
      <rPr>
        <b/>
        <sz val="11"/>
        <color rgb="FFFF0000"/>
        <rFont val="Calibri"/>
        <family val="2"/>
        <scheme val="minor"/>
      </rPr>
      <t>ACMAD to recommend or propose people to NRC rooster, ACMAD to request for IT experts with experience on high performance computing  for 6 months, Comunication, Moniroring and evaluation, weather forecasting,  ACMAD to show the organization structure,  on the status of deployment  the outgoing Bob is finalizing  the transfer to Nkurunziza,  galine is settling, have galine work on climage change assessmentss and ask NRC to deploye expert on resource mobilization,  voir romeo/Bob pour l'etat du climat, contacter nrc pour lui payer la mission a geneve</t>
    </r>
  </si>
  <si>
    <r>
      <t xml:space="preserve">Items for discussion with NRC  :                                                                                                                                           </t>
    </r>
    <r>
      <rPr>
        <b/>
        <i/>
        <sz val="11"/>
        <color theme="1"/>
        <rFont val="Calibri"/>
        <family val="2"/>
        <scheme val="minor"/>
      </rPr>
      <t>on the status of deployment</t>
    </r>
    <r>
      <rPr>
        <sz val="11"/>
        <color theme="1"/>
        <rFont val="Calibri"/>
        <family val="2"/>
        <scheme val="minor"/>
      </rPr>
      <t xml:space="preserve"> 
 the outgoing Bob is finalizing  the transfer to Nkurunziza with products preparation for the state of climate report;
Seek NRC support for Bob and Romeo  to attend expected technical  meeting in Geneva to finalize the state of climate report
  Galine is settling, have galine work on bottom up  risk assessments to support resilience and adaptation and ask NRC to deploy expert on projects proposal development , monitoring and evaluation support,  
voir romeo/Bob pour l'etat du climat, contacter nrc pour lui payer la mission a Genève
</t>
    </r>
    <r>
      <rPr>
        <b/>
        <i/>
        <sz val="11"/>
        <color theme="1"/>
        <rFont val="Calibri"/>
        <family val="2"/>
        <scheme val="minor"/>
      </rPr>
      <t xml:space="preserve">
        Strategic issues</t>
    </r>
    <r>
      <rPr>
        <sz val="11"/>
        <color theme="1"/>
        <rFont val="Calibri"/>
        <family val="2"/>
        <scheme val="minor"/>
      </rPr>
      <t xml:space="preserve">
 ACMAD to provide technical assistance to NORCAP adaptation and resilience projects across Africa,  
ACMAD to  support and propose experts to NRC , 
ACMAD to recommend or propose people to NRC rooster,
 ACMAD to request for IT experts with experience on high performance computing  for 6 months, 
Communication, Monitoring and evaluation, weather forecasting experts
 ACMAD to show the organization structure and needs to NRC,  
</t>
    </r>
  </si>
  <si>
    <t>feb 27 and 28 2020</t>
  </si>
  <si>
    <t xml:space="preserve">FAO team Leader on climate risks, </t>
  </si>
  <si>
    <t xml:space="preserve">FAO developped a case study of climate statement for East Africa with the policy section, </t>
  </si>
  <si>
    <t>march 02 2020 ( meet with wmo on state of climate)</t>
  </si>
  <si>
    <t xml:space="preserve">UNFCCC to focus on food security,  facts to solutions for policy, impacts on infrastructure design and operation, EWS to mitigate impacts, impact on water and related policy options  operate water infrastructure,  value and need to support climate services for food security,  late onset early withdrawal pf precipitation  info to provide through support NMHSs to deliver these services  </t>
  </si>
  <si>
    <t>case study on locus invasion by  FAO</t>
  </si>
  <si>
    <t xml:space="preserve">compare the two anomalies </t>
  </si>
  <si>
    <t>march 2 to 05 2020</t>
  </si>
  <si>
    <t>prepare PRESAGG with briefing using technical notes before hubert and godefroy depart to Accra</t>
  </si>
  <si>
    <t>Mach 10 to 14</t>
  </si>
  <si>
    <r>
      <t xml:space="preserve">discuss preparation of PRESASS ,  meetings on certification of ISACIP accounts and finacial statements, review for A2 for justification of ISACIP expenses, </t>
    </r>
    <r>
      <rPr>
        <b/>
        <sz val="11"/>
        <color theme="1"/>
        <rFont val="Calibri"/>
        <family val="2"/>
        <scheme val="minor"/>
      </rPr>
      <t>prepare and submit to ECA a contribution to the study towards a vision post 2020 for ECOWAS (  3 days including supervision of Bob, Nkurunziza and Galine contribution )</t>
    </r>
  </si>
  <si>
    <t>echange et preparation du message pour les formation action de la metelsat</t>
  </si>
  <si>
    <t xml:space="preserve">march 02 2020 </t>
  </si>
  <si>
    <r>
      <rPr>
        <b/>
        <sz val="11"/>
        <color rgb="FFFF0000"/>
        <rFont val="Calibri"/>
        <family val="2"/>
        <scheme val="minor"/>
      </rPr>
      <t xml:space="preserve">( meet with wmo on state of climate)  </t>
    </r>
    <r>
      <rPr>
        <sz val="11"/>
        <color theme="1"/>
        <rFont val="Calibri"/>
        <family val="2"/>
        <scheme val="minor"/>
      </rPr>
      <t xml:space="preserve">                                                                                                              temperature , rainfall assessmments, countries contributions for the global statement available, south west indian ocean , NHC in Miami, Blair to contact NHC, </t>
    </r>
    <r>
      <rPr>
        <sz val="11"/>
        <color rgb="FFFF0000"/>
        <rFont val="Calibri"/>
        <family val="2"/>
        <scheme val="minor"/>
      </rPr>
      <t xml:space="preserve"> drivers parts Met office with NAO in winter, spring, summer, autumn in southern Europe</t>
    </r>
  </si>
  <si>
    <r>
      <t xml:space="preserve">reunion oavec Djibo , Sofiani  pour faire les fiches d'entretien des </t>
    </r>
    <r>
      <rPr>
        <b/>
        <sz val="11"/>
        <color rgb="FFFF0000"/>
        <rFont val="Calibri"/>
        <family val="2"/>
        <scheme val="minor"/>
      </rPr>
      <t>equipements par bureau et ONERSOL ( deadline 13 mars 2020)</t>
    </r>
  </si>
  <si>
    <r>
      <t xml:space="preserve">chronograme avec les taches du bureau logistique avec </t>
    </r>
    <r>
      <rPr>
        <b/>
        <sz val="11"/>
        <color theme="1"/>
        <rFont val="Calibri"/>
        <family val="2"/>
        <scheme val="minor"/>
      </rPr>
      <t>sofiani ( delai 19 mars 2020)</t>
    </r>
  </si>
  <si>
    <t>march 12 2020 ( meeting on logistics)</t>
  </si>
  <si>
    <r>
      <t>supervise the ISACIP finace officer MEDJE for preparation of accounts and financial statements, prepare and run a meeting with AfDB office in Niamey on jjustification of second disbuesement and and cnsoodated financial statement for ISACIP , hold a eting on financial statements of isacip at</t>
    </r>
    <r>
      <rPr>
        <b/>
        <sz val="11"/>
        <color theme="1"/>
        <rFont val="Calibri"/>
        <family val="2"/>
        <scheme val="minor"/>
      </rPr>
      <t xml:space="preserve"> AfDB office in Niamey on March 11 2020, letter to sadc for the justification with Form A 1 and A2</t>
    </r>
  </si>
  <si>
    <r>
      <t>ramener les dossier de plus de dix ans du bureau RH vers le magasin avec Issa et Madou ( delai 18 mars 2020), une armoir de RH a transferre chez Safia, une armoire nouvelle chez RH pour classer les chrono SAWIDRA,  mettre le photocopieur du RH en panne dans la salle de conference, mettre la table a gauche dans le RH au magasin,  arranger les cartons et autres materiel dans l'ancien bureau du DGA,  Ramener les cartons de MESa du bureau du DGA vers Lambert,  dans une nouvelles armoire mettre les chrono isacip qui sont chez la RH et dans l'ancien bureau face DGA</t>
    </r>
    <r>
      <rPr>
        <b/>
        <sz val="11"/>
        <color theme="1"/>
        <rFont val="Calibri"/>
        <family val="2"/>
        <scheme val="minor"/>
      </rPr>
      <t xml:space="preserve"> ( delai 20 mars 2020)</t>
    </r>
  </si>
  <si>
    <t>John and ACMAD on temperature and precip,  NOAA ,  policy message by ACMAD , timetable for the preparation of the state of climate available</t>
  </si>
  <si>
    <r>
      <rPr>
        <b/>
        <sz val="11"/>
        <color rgb="FFFF0000"/>
        <rFont val="Calibri"/>
        <family val="2"/>
        <scheme val="minor"/>
      </rPr>
      <t>sections of state of climate report on</t>
    </r>
    <r>
      <rPr>
        <sz val="11"/>
        <color theme="1"/>
        <rFont val="Calibri"/>
        <family val="2"/>
        <scheme val="minor"/>
      </rPr>
      <t xml:space="preserve">   temp, precip, Ocean, ocean heat content and sea level,    2_selected high impact events, including hot spots in 2019 (3 pages),   Idai, Drought in East and Southern Africa and North Africa, Flooding in Sudan and south sudan, multi year and long term high impact events, weather related to locust invasion,  3_ climat impacts and risks for agriculture and food, health, hummanitarian action. Environmental issues,   4_ Concluding policy statement    lessons learned fron 2019 and long term climate challenges, </t>
    </r>
    <r>
      <rPr>
        <sz val="11"/>
        <color rgb="FFFF0000"/>
        <rFont val="Calibri"/>
        <family val="2"/>
        <scheme val="minor"/>
      </rPr>
      <t xml:space="preserve">reflecting need for better preparedness and interagency action at national , regional and global scales for improving  climate resilience in Africa       hazards, impacts, policy response options                                                                                                                                                                                                                             Based on state of climate climate 2019, we have yet another evidence that Climate change is impacting the lives and livelihoods of people.   draft policy response  include :                                                                                     -  Impacts of weather and climate related disasters on GDP  have become significant, it is highly recommended to mainstream climate change in crafting post 2020  vision and development strategies from continental to national and local levels.                                                                                                                              - fill the wide gaps between African and developped countries climate information system, establish or strengthen multihazards early warning systems  for drought, floods, heat waves, late onsets, wet/dry spells                                                                                                                                                                                                       - support regular policy briefings on climate risks to the AU Peace and Security Council                                                - strengthen climate resilient  development planning, investments and budgeting                                                            -  support competency development, transfer of technology and resources mobilization for early warning and response     - with many countries in Africa  relying heavily on hydropower , drougth lead to low flows and heavy rains generate riverine floods prioritizing early warning system on drougths and flows for dams and waer reservoir planning, design, constructtion, opertaion and mantenance  is required - strengthen awareness raising on CC with climate information andknowledge  , advocacy and consensus building for one voice for Africa in climate , DRR and sustainable development negotiations                                                                   </t>
    </r>
  </si>
  <si>
    <t xml:space="preserve">Lambert to ensure collaboration between morocco and douala based experts for IFRS </t>
  </si>
  <si>
    <t>Lambert will reverify all payments justifications for 2019,  and undertake classification  of all chronos for 2020, dateline April 03 2020</t>
  </si>
  <si>
    <t>March 19 2020</t>
  </si>
  <si>
    <t xml:space="preserve">revision du plan comptable ACMAD par Lambert </t>
  </si>
  <si>
    <t>Djibo fournir le doc des status avec tous les amendemnts anisi que le reglement financier a Nafissa, Safia et Ali pour archivage ainsi que sur THREDDs dans le repertoire CA deali mi Avril 2020</t>
  </si>
  <si>
    <t>Marc 20 2020</t>
  </si>
  <si>
    <t>continue process to change acmad LEAR a PN code was requested to login and change password</t>
  </si>
  <si>
    <t>review the draft  state of climate 2019 with wmo and partners,  review the policy statement, review agrhymet isacip justification of expenditure documents, accountants of CRA to annotate bank statements, add cash flow reconciliation ,  complete form A1</t>
  </si>
  <si>
    <t>mars 21 to 24</t>
  </si>
  <si>
    <t>review impala report make corrections on the structure , congrature the scientist and authorize payment of 3000 pounds</t>
  </si>
  <si>
    <t>march 27 2020</t>
  </si>
  <si>
    <t>complete and sign electronically copyrigth to AMS on the paper for verification of seasonal forecast with the UK Met Office, request by jenifer Pirret</t>
  </si>
  <si>
    <t>Meetings with WMO on the state of climate 2020, on the PRESASS, templates prepared with CDD,  singn agrhymet ISACIP stetements for justification of expenses, review acmad justifications, contact and recontact ICPAc and SADC CSC with details on justifications needed, liaiase with the consultant medje to follow up the centres</t>
  </si>
  <si>
    <t>March 28 to april 01 2020</t>
  </si>
  <si>
    <t>prepare temlates for epresasss forum 2020</t>
  </si>
  <si>
    <t>You have received last week an invitation for an online meeting today 1 April 2020, 10:30 Geneva Time. A Proposed draft agenda includes: 
1- Recommendations for the consolidation of input on Climate Related Risks and Impacts   
    - FAO,        Lev
    - UNHCR,   Florence
    - WHO,      Diarmid / Joy
2- Section 1 and 2 on physical aspects and high impact events
     Blair , Andre, John, Markus, Anny
3- Preparing for the consolidation of Section 4 on Policy Statement
    James, Yin, Filipe, Andre, Joseph
4- Next meeting ?
Please if you have a challenge to get through the video conference system  bluejeans, please contact my colleague Gülay in cc</t>
  </si>
  <si>
    <r>
      <t xml:space="preserve">ecmwf introduced c3c toolbox to make data and tollboxes available to all,  for quality assured information and tools for scientists, consultants , decision makers. C3S data and state of climate reports by WMO,  European State of climate in 2018, in ACMAD GFCS , catalogue of c3S, </t>
    </r>
    <r>
      <rPr>
        <sz val="11"/>
        <color rgb="FFFF0000"/>
        <rFont val="Calibri"/>
        <family val="2"/>
        <scheme val="minor"/>
      </rPr>
      <t xml:space="preserve">download seasonal forecasts for downscaling with CPT in ACMAD GFCS </t>
    </r>
    <r>
      <rPr>
        <sz val="11"/>
        <color theme="1"/>
        <rFont val="Calibri"/>
        <family val="2"/>
        <scheme val="minor"/>
      </rPr>
      <t xml:space="preserve">,  Tool box with teperature in the champagne region of france, ERA5 explorer  since 1950,  useful for Africa, 9km reanalyses,  introduction to SIS  agriculture, insurance, biodiversity, water, tourism,  cases studies, tools, appllications </t>
    </r>
  </si>
  <si>
    <t>collect agriculture calendars and share with vito to prepare de products and have the needs, work with focus and establish the signe GA declaration of honor, ACMAD has changed the LEAR, sing agrimet isacip disbursement justification forms A1 and A2 and sent to AfBD, monitor ACMAD own disbursement justification forms being prepared</t>
  </si>
  <si>
    <t>april 03 to 06 22020</t>
  </si>
  <si>
    <t>april 07 to 20</t>
  </si>
  <si>
    <t>review budget and grant of eccas, review activity schedule of swift staff and their q1 reports, work plan for for NRC staff,</t>
  </si>
  <si>
    <t xml:space="preserve">plan for PRESASS, review agrhymet pleposal, plan for climate group, suppervise verification, state of climate and varibility, forecasts production and deliverly, review and draft the 2019 state of climate report for Africa with WMO,  discuss to have issa leading the cleaning tem at ACMAD, </t>
  </si>
  <si>
    <t>The test will be on Monday 20 April at 11:30 Geneva time it is 10h:30 Niamey time.</t>
  </si>
  <si>
    <r>
      <t>ieu</t>
    </r>
    <r>
      <rPr>
        <b/>
        <sz val="11"/>
        <color theme="1"/>
        <rFont val="Calibri"/>
        <family val="2"/>
        <charset val="204"/>
        <scheme val="minor"/>
      </rPr>
      <t xml:space="preserve"> l</t>
    </r>
    <r>
      <rPr>
        <b/>
        <sz val="11"/>
        <color rgb="FFFF0000"/>
        <rFont val="Calibri"/>
        <family val="2"/>
        <charset val="204"/>
        <scheme val="minor"/>
      </rPr>
      <t>e Lundi 20 Avril à partir de 09H30 GMT (10H30 Afrique Centrale)</t>
    </r>
    <r>
      <rPr>
        <sz val="11"/>
        <color theme="1"/>
        <rFont val="Calibri"/>
        <family val="2"/>
        <scheme val="minor"/>
      </rPr>
      <t>. Opening of presass 2020 online</t>
    </r>
  </si>
  <si>
    <r>
      <t xml:space="preserve">follow up ICPAC and SADC for ISACIP justification, follow up archiving of documentations for the ISACIP audit , acmad </t>
    </r>
    <r>
      <rPr>
        <sz val="11"/>
        <color rgb="FFFF0000"/>
        <rFont val="Calibri"/>
        <family val="2"/>
        <charset val="204"/>
        <scheme val="minor"/>
      </rPr>
      <t>2016 chrono for the isacip euro account is missing</t>
    </r>
  </si>
  <si>
    <t>discuss with Nafissa she prepare amendment to staff fregulation on % for lodging allowance, debts on staff pension and grade progress,,,</t>
  </si>
  <si>
    <t xml:space="preserve">Issa to be leading the cleaning team </t>
  </si>
  <si>
    <t>april 21 2020</t>
  </si>
  <si>
    <t>vc on the state of climate report with WMO and others</t>
  </si>
  <si>
    <t>April 22 2020</t>
  </si>
  <si>
    <t>introduction VC with SADC Met services on Focus Africa Project,   To ensure that all the Member States are on-board in this Proposal, the SADC Secretariat is convening a Virtual Meeting on Wednesday 22 April 2020 at 1100hrs CAT</t>
  </si>
  <si>
    <t>The Agenda will include the following:
    Brief opening remarks (Chairperson)– 5 minutes
    Introduction of Participants – 10 minutes
    Presentation of  FOCUS Africa Project Proposal – 20 minutes
    Discussions on presentation – 30 minutes
    Recommendations – 30 minutes
    AOB – 10 minutes
    Closure (Chairperson)– 5 minutes</t>
  </si>
  <si>
    <t>21 April 2020</t>
  </si>
  <si>
    <t>meeting with binta ,  Lambert and zeinabou sur la comptabilite</t>
  </si>
  <si>
    <t>! Les etats financiers 2015, 2016, 2017 dans SAGE puis 2018 et 2019 dans Tompro</t>
  </si>
  <si>
    <t>Les a nouveau 2017 approximatifs  a corriger dans 2018 bilan</t>
  </si>
  <si>
    <t>Natanda a contacter aujourd hui et lui dire de passer demain ou mcreedi  par zeinabou</t>
  </si>
  <si>
    <t xml:space="preserve">Zeinabou contavte le consultant tompro  par Zeinabou </t>
  </si>
  <si>
    <t>The Virtual meeting for focus Africa with PRs of SADC countries will be hosted on the BlueJeans Platform by WMO. Please follow the following steps:
    Click on the following Link: https://bluejeans.com
    Click “join meeting” at the top right-hand corner of your screen
    In the pop up screen, please enter the following 
    Meeting ID: 706 826 468
    Passcode: 5632
    Your Name and Country
    Click “Enter Meeting”</t>
  </si>
  <si>
    <t>april 23 2020</t>
  </si>
  <si>
    <t>27 April 2020</t>
  </si>
  <si>
    <t xml:space="preserve">Natanda jeudi etait la  et il revient lundi,  binta rentre dans 2018 journaux de tresorerie  et corriger dans tompro, </t>
  </si>
  <si>
    <t>rencontrer Natanda pour le montant, publication sur le site de l,ACMAD  aujourd hui</t>
  </si>
  <si>
    <t xml:space="preserve">Binta cible les erreurs dans les journaux de tresorerie, </t>
  </si>
  <si>
    <t>April 28 2020</t>
  </si>
  <si>
    <t xml:space="preserve"> with </t>
  </si>
  <si>
    <t>review with blair and al of the draft stemenet of africa s climate 2019  with input on MJO index, institutionam capacity limitation with less active emergency operations centre, policy recommentation to extablish those centres at continental to community levels</t>
  </si>
  <si>
    <t>April 30 2020</t>
  </si>
  <si>
    <t>View on Calendar</t>
  </si>
  <si>
    <t>When</t>
  </si>
  <si>
    <t>11:00 AM - 12:00 PM</t>
  </si>
  <si>
    <r>
      <t xml:space="preserve">à Join Skype Meeting      on April 30 2020   https://meet.wur.nl/annemarie.groot/V0174LF3
Trouble Joining? Try Skype Web App
Join by phone
 +31317489100,,1169727# (31)                       English (United Kingdom)
Find a local number
</t>
    </r>
    <r>
      <rPr>
        <b/>
        <sz val="11"/>
        <color theme="1"/>
        <rFont val="Calibri"/>
        <family val="2"/>
        <charset val="204"/>
        <scheme val="minor"/>
      </rPr>
      <t>Conference ID: 1169727</t>
    </r>
  </si>
  <si>
    <t>https://meet.wur.nl/annemarie.groot/V0174LF3</t>
  </si>
  <si>
    <t>poit a faire lundi 04 Mai</t>
  </si>
  <si>
    <t>reunir SAWIDRA</t>
  </si>
  <si>
    <t>lundi 04 Mai</t>
  </si>
  <si>
    <t>C3S User Learning Service training event Africa  at 10H GMT or 11H 00 in Niamey</t>
  </si>
  <si>
    <t>prochaine reunion le jeudi 07 Mai 2020</t>
  </si>
  <si>
    <t>04 May 2020</t>
  </si>
  <si>
    <t>05 May 2020</t>
  </si>
  <si>
    <t xml:space="preserve">Koen De Ridder is inviting you to a scheduled Zoom meeting.
</t>
  </si>
  <si>
    <t>May 06 2020</t>
  </si>
  <si>
    <r>
      <t>The bottom line is that we can</t>
    </r>
    <r>
      <rPr>
        <b/>
        <u/>
        <sz val="11"/>
        <color theme="1"/>
        <rFont val="Calibri"/>
        <family val="2"/>
        <charset val="204"/>
        <scheme val="minor"/>
      </rPr>
      <t xml:space="preserve"> offer 240 keur,</t>
    </r>
    <r>
      <rPr>
        <sz val="11"/>
        <color theme="1"/>
        <rFont val="Calibri"/>
        <family val="2"/>
        <scheme val="minor"/>
      </rPr>
      <t xml:space="preserve"> with the important caveat that we have to be careful to keep the staff costs not too high, since we have a constraint imposed by the programme that enforces a limit on the staff costs as a share of the total. Since in the Copernicus contract you have a large share of non-staff costs (organization of training, travel/stay for training participants, …), I have been assuming that we would have a similar distribution between staff- vs non-staff costs. In fact, I got to this 240 keur by assuming a staff cost of 90 keur and a non-staff (working) cost of 150 keur. Now that with these additional tasks there may be a shift towards person-hours rather than training-related costs, this balance may change? Try at least to </t>
    </r>
    <r>
      <rPr>
        <b/>
        <sz val="11"/>
        <color theme="1"/>
        <rFont val="Calibri"/>
        <family val="2"/>
        <charset val="204"/>
        <scheme val="minor"/>
      </rPr>
      <t>keep staff costs under 50% of the total (i.e., limit staff costs to 120 keur).</t>
    </r>
  </si>
  <si>
    <t xml:space="preserve">reunir SAWIDRA pour ajuster les dates d*audit et negocier avec la BAD pour etendre cet audit sur ISACIP, inventorier les documents prepratoires de l,audit SAWIDRA, produire les amendements au budeget et partager avec la BAD, donner les infos sur la tresoreries de Juillet et Septembre 2020 pour les salaires </t>
  </si>
  <si>
    <t>Ali pour archiver les documents comptables sur Sage dans THREDDS et les inventaires puis le tableau de suivi de stock et immobilisations ainsi que les inventaires des achats contennat numero d*achat et libelle d*achat puis les documents d*achats scannees 5 demance de service, bon de commandes ,,,,)</t>
  </si>
  <si>
    <t>Lambert et Nafissa sur levaluation des dettes sociales du personnel , les addendums au statuts du personel pour 20% indemnités de logement, calculer des remboursements de frais de scolarité avec la formule NUs, organiser la revue de l accoed de sieges sur les visas gratuits des membres de familles du personnel, le statut international du personnel local</t>
  </si>
  <si>
    <t xml:space="preserve">Sofiani et djibo pour inventorier au 31 decembre 2020, mettre a jour les etats des immobilisations 2015, 2016, 2017, 2018 et 2019 integrer les inventaires des immobilisations des projets dans ACMAD, tableau d inventaire des immo en 2015, 2016, 2017, 2018, 2019,  tableau de suivi des immobilisations par categories d'immo 2015, 2016, 2017, 2018 2019,  tableau d inventaire des stocks 2015, 2016, 2017, 2018, 2019, immatriculer et classers , etats rapprochement des immobilisations et stocks  en 2015, 2016, 2017, 2018, 2019, faire sortir les journaux d immobilisation et stocks 2015 2016 2017  2018 2019 ,  recensement et immatriculations , produisant des immobilisation non immatriculees avant l'inventaire immatricules et integre dans le tableau des immobilisation,  djibo recupere, la demande services, bon de commande,, bon de livraison et tout autre, </t>
  </si>
  <si>
    <t>reunir le saf pour le suivi de la saisie des pieces dans TOMPRO et les corrections des erreurs pour 2018 et 2019,  faire le point sur l"avancement du recrutement et la preparation des etats financiers 2015, 16, 17, 18, 19</t>
  </si>
  <si>
    <r>
      <t>Binta à recenser  les taches : recencement des taches comptables 2018, 2019,   , le journal de location onersol ,  journal banques et salaires,  2018 et 3 mois en 2019, ecriture caisse et impots non soldees, Binta doit noter qu' en plus d</t>
    </r>
    <r>
      <rPr>
        <sz val="11"/>
        <color rgb="FFC00000"/>
        <rFont val="Calibri"/>
        <family val="2"/>
        <charset val="204"/>
        <scheme val="minor"/>
      </rPr>
      <t>es journaux de tresoreries, il faut les journaux des immobilisations et stocks/en cours, de subventions partenaires, contributions  des membres et autres capitaux propres ( reserves, subventions d'investissement, provisions,), ammortissements et provisions pour renouvele r les immo, les dettes a long termes,  des tiers ( fournisseurs, clients, personnels...)</t>
    </r>
  </si>
  <si>
    <t xml:space="preserve">taches à faire :: demander au consultant tompro  d' aider a ajuster les saisies mal faites  ( Zeinabou demande la méthode de correction au consultant ) , la durée du travail à apprecier apres une semaine voir le 07 Mai, </t>
  </si>
  <si>
    <t xml:space="preserve">Djibo former sur sage immo mais n,utilise pas depuis,  SAGE immo jusqu*en 2017, immo 2018 et 2019  dans tompro, Zeinabou va voir Natanda pour la comptabilisation des ammortissement, les corrections en supprimant les mauvaises ecritures et en remplacant avec tous les details , Binta a commencer Janvier 2020, Lambert demande aux stagiaires de photocopier les mois disponibles , Binta imprimer les immo et stock de 2018 et 2019 et remerttre a Sofiani et Djibo pour remplir le tableau de suivi immo et stocks , sofiani et Djibo identifie les factures des immo et stiocks pour remplir les tableaux de suivi, Sofiani forunit les tableau se suive des immo 2018 et 19 le 14 mai , le 14 Mai point sur les correction de saisie mal fait par l*ancien saf,  systematiser le scannage des pieces de paiement,  Lambert renforce l equipe de remplissage des tableaux de suivi et immobilisations,  Lambert fait le rapprochement en 2018 et 19 avec les a nouveau de 2017 diponible </t>
  </si>
  <si>
    <t xml:space="preserve">     The subject is "Development of recommendations related to forecast calibration, regionally optimized multi-model combination, verification, digital hindcast and formats of subseasonal prediction products and services in West Africa, and support to ACMAD and AGRHYMET for data preparation and packaging for RCOFs". 
    IRI prepared a proposed work plan which we can revise in anticipation for PRESASS 2021. 
Meeting URL
https://bluejeans.com/463112202?src=join_info
Meeting ID
463 112 202
</t>
  </si>
  <si>
    <r>
      <t xml:space="preserve">Collaboration ACMAD, IRI on CREWS project           Wednesday next week, </t>
    </r>
    <r>
      <rPr>
        <b/>
        <sz val="11"/>
        <color theme="1"/>
        <rFont val="Calibri"/>
        <family val="2"/>
        <scheme val="minor"/>
      </rPr>
      <t>May 6 at 10am NY time or 3 pm Niamey time,</t>
    </r>
    <r>
      <rPr>
        <sz val="11"/>
        <color theme="1"/>
        <rFont val="Calibri"/>
        <family val="2"/>
        <scheme val="minor"/>
      </rPr>
      <t xml:space="preserve"> will work for us. We will prepare a short presentation for the meeting.</t>
    </r>
  </si>
  <si>
    <t>review rcofs best practices document from UNECA , reviewed document submitted to ACPC, add this to the draft climate change paper for ECOWAS 2020 vision prepared and submitted to ECA SROWA</t>
  </si>
  <si>
    <t>reunir djibo  et sofiani pour presenter l'activite a controler par Lambert</t>
  </si>
  <si>
    <t>travail fait</t>
  </si>
  <si>
    <r>
      <t xml:space="preserve">   discussions made on May 06 with WMO, IRI, AGRHYMET, WMO/CREWS  at</t>
    </r>
    <r>
      <rPr>
        <b/>
        <sz val="10"/>
        <color theme="1"/>
        <rFont val="Calibri"/>
        <family val="2"/>
        <scheme val="minor"/>
      </rPr>
      <t xml:space="preserve"> 3pm Niamey / 4pm Geneva / 10am New York?</t>
    </r>
    <r>
      <rPr>
        <sz val="10"/>
        <color theme="1"/>
        <rFont val="Calibri"/>
        <family val="2"/>
        <scheme val="minor"/>
      </rPr>
      <t xml:space="preserve">
The subject is "Development of recommendations related to forecast calibration, regionally optimized multi-model combination, verification, digital hindcast and formats of subseasonal prediction products and services in West Africa, and support to ACMAD and AGRHYMET for data preparation and packaging for RCOFs". </t>
    </r>
  </si>
  <si>
    <t>IRI presented CREWS project with S2S Sub X experiment, SéS phase 2 started among objectives is development of multimodel ensembling, machine learning</t>
  </si>
  <si>
    <t>07 May</t>
  </si>
  <si>
    <t>May 08</t>
  </si>
  <si>
    <t>review and submit project proposal with vito to upscale the pilot funded through copernicus test case agroclim service, meeting to prepare docs for the fin reports 2015, 2016, 2017, 2018 annd 2019 of ACMAD</t>
  </si>
  <si>
    <r>
      <t xml:space="preserve"> Based on doodle Poll, I kindly invite you to attend the last review meeting on the African State of the Climate report
</t>
    </r>
    <r>
      <rPr>
        <b/>
        <sz val="11"/>
        <color theme="1"/>
        <rFont val="Calibri"/>
        <family val="2"/>
        <charset val="204"/>
        <scheme val="minor"/>
      </rPr>
      <t>Date: Friday 08 May 2020, Time :12:30-14:30 (CEST),</t>
    </r>
    <r>
      <rPr>
        <sz val="11"/>
        <color theme="1"/>
        <rFont val="Calibri"/>
        <family val="2"/>
        <scheme val="minor"/>
      </rPr>
      <t xml:space="preserve"> which is also Geneva Time and </t>
    </r>
    <r>
      <rPr>
        <b/>
        <sz val="11"/>
        <color theme="1"/>
        <rFont val="Calibri"/>
        <family val="2"/>
        <charset val="204"/>
        <scheme val="minor"/>
      </rPr>
      <t>West Africa Time (Local):
11:30 AM (11:30</t>
    </r>
    <r>
      <rPr>
        <sz val="11"/>
        <color theme="1"/>
        <rFont val="Calibri"/>
        <family val="2"/>
        <scheme val="minor"/>
      </rPr>
      <t>)
Agenda includes:
1-  Discussions on Section 1 and 2 ( with brief introduction of most recent changes, by Blair)
2-  Discussions on Section 3 and 4 ( with introduction of most recent changes,  by Omar)
3- Next steps by Omar
4- AOB</t>
    </r>
  </si>
  <si>
    <t>May 11 2020</t>
  </si>
  <si>
    <t>https://us02web.zoom.us/j/88349977913
ID de réunion : 883 4997 7913  for a meeting on update of seasonal forecasts for RCOF</t>
  </si>
  <si>
    <t>may 12 and 13</t>
  </si>
  <si>
    <t xml:space="preserve">exchange on crews with IRI, Exchange with a meeting with ROMeo, plan meeting tomorrow with eumetsat on the future,  submit explanaytions to WMO on the forecasts, for UN meeting and DfIF </t>
  </si>
  <si>
    <t>mett with Romeo on :    web processing,  chalenge for space disk for webprocessing,  i send the catalogues for products, services, input data</t>
  </si>
  <si>
    <r>
      <rPr>
        <b/>
        <sz val="11"/>
        <color rgb="FFFF0000"/>
        <rFont val="Calibri"/>
        <family val="2"/>
        <scheme val="minor"/>
      </rPr>
      <t xml:space="preserve">Deliverables of Romeo </t>
    </r>
    <r>
      <rPr>
        <sz val="11"/>
        <color rgb="FFFF0000"/>
        <rFont val="Calibri"/>
        <family val="2"/>
        <scheme val="minor"/>
      </rPr>
      <t>( training material  for state of climate report ( mid august 2020) ), drought bulletin for may 2020 (3 days each month  in earlyJune ),  procedure for generating state ( of climate technical note, and bulletin and summary)  by the</t>
    </r>
    <r>
      <rPr>
        <b/>
        <sz val="11"/>
        <color rgb="FFFF0000"/>
        <rFont val="Calibri"/>
        <family val="2"/>
        <scheme val="minor"/>
      </rPr>
      <t xml:space="preserve"> first half of June  Romeo provides the procedure with scripts as it was used for 2019 state of climate technical note ( not optimized)</t>
    </r>
    <r>
      <rPr>
        <sz val="11"/>
        <color rgb="FFFF0000"/>
        <rFont val="Calibri"/>
        <family val="2"/>
        <scheme val="minor"/>
      </rPr>
      <t xml:space="preserve">, by </t>
    </r>
    <r>
      <rPr>
        <b/>
        <sz val="11"/>
        <color rgb="FFFF0000"/>
        <rFont val="Calibri"/>
        <family val="2"/>
        <scheme val="minor"/>
      </rPr>
      <t>mid July 2020 the optimiwzed procedur</t>
    </r>
    <r>
      <rPr>
        <sz val="11"/>
        <color rgb="FFFF0000"/>
        <rFont val="Calibri"/>
        <family val="2"/>
        <scheme val="minor"/>
      </rPr>
      <t xml:space="preserve">e delivered,  catalogue of ACMAD services and products ( by mid June),  make a report on the 60%  work on climate  assessment ( end August 2020), next meeting 3rd weelk of june, </t>
    </r>
  </si>
  <si>
    <t>revisit this by mid June to monitor Romeo</t>
  </si>
  <si>
    <t>May 14 2020</t>
  </si>
  <si>
    <t>May 07 2020</t>
  </si>
  <si>
    <r>
      <t>Agenda:
-          Status of intra-ACP Climate services programme
-          SAWIDRA RARS installation</t>
    </r>
    <r>
      <rPr>
        <sz val="11"/>
        <color rgb="FFFF0000"/>
        <rFont val="Calibri"/>
        <family val="2"/>
        <charset val="204"/>
        <scheme val="minor"/>
      </rPr>
      <t xml:space="preserve"> and perspectives for operation </t>
    </r>
    <r>
      <rPr>
        <sz val="11"/>
        <color theme="1"/>
        <rFont val="Calibri"/>
        <family val="2"/>
        <scheme val="minor"/>
      </rPr>
      <t xml:space="preserve">/ HPC and SAWIDRA follow-on
-          EUMETSAT User Forum in Africa
-          Déclaration d’Abidja (MTG et AMSAF)  
-          Autres:
o   GMES&amp;Africa,  CREWS,  renouvellement accord ACMAD EUMETSAT </t>
    </r>
  </si>
  <si>
    <t>EUMETSAT remercie acmad pour les station, il y a la communication auGabon,  etat HPC et les contrats ACMAD assure la synergie sur les formations, lancement de isacip II</t>
  </si>
  <si>
    <r>
      <rPr>
        <b/>
        <sz val="11"/>
        <color theme="1"/>
        <rFont val="Calibri"/>
        <family val="2"/>
        <charset val="204"/>
        <scheme val="minor"/>
      </rPr>
      <t xml:space="preserve"> minutes reunion du 14/05/2020   sur le rattrapage au SAF   </t>
    </r>
    <r>
      <rPr>
        <sz val="11"/>
        <color theme="1"/>
        <rFont val="Calibri"/>
        <family val="2"/>
        <scheme val="minor"/>
      </rPr>
      <t xml:space="preserve">                                                   immo fait et dossiers des immo et stocks reconstitues ,  journal  des salaires </t>
    </r>
    <r>
      <rPr>
        <sz val="11"/>
        <color rgb="FFFF0000"/>
        <rFont val="Calibri"/>
        <family val="2"/>
        <charset val="204"/>
        <scheme val="minor"/>
      </rPr>
      <t xml:space="preserve">il reste a  verifier la caisse et les impots par binta,   le travail entre Lambert et Nafissa traine il doit mettre les delais,   </t>
    </r>
    <r>
      <rPr>
        <sz val="11"/>
        <color theme="1"/>
        <rFont val="Calibri"/>
        <family val="2"/>
        <scheme val="minor"/>
      </rPr>
      <t xml:space="preserve"> </t>
    </r>
    <r>
      <rPr>
        <b/>
        <sz val="11"/>
        <color theme="1"/>
        <rFont val="Calibri"/>
        <family val="2"/>
        <charset val="204"/>
        <scheme val="minor"/>
      </rPr>
      <t>futures activités,</t>
    </r>
    <r>
      <rPr>
        <sz val="11"/>
        <color theme="1"/>
        <rFont val="Calibri"/>
        <family val="2"/>
        <scheme val="minor"/>
      </rPr>
      <t xml:space="preserve"> en fin de mois binta met 3 jours pour les salaires,  continuer la caisee et les impots il y a une centaines d ecriture a ajuster possible de terminer le mercredi prochain,  Lamert 3 heures de saisies parjour et 2 heures avec djibo et sofiani,  immo et stocks 2016 et 2017 finalisable avant jeudi prochaion,  Sur SAWODra les etats sont faits et les notes sont en cours et finiront demain vendredi, </t>
    </r>
  </si>
  <si>
    <t>May 18 2020</t>
  </si>
  <si>
    <t>document prepared in AfDB2020 on outcomes and outputs of the ISACIP and SAWIDRA for the Bank to defend ACMAD to the donors</t>
  </si>
  <si>
    <t>May 20 2020</t>
  </si>
  <si>
    <t>concept not for webinar on Thursday may 14 by AUC</t>
  </si>
  <si>
    <r>
      <t xml:space="preserve">We would like invite you to attend the 2nd part of the water thematic webinar on </t>
    </r>
    <r>
      <rPr>
        <b/>
        <sz val="11"/>
        <color rgb="FFFF0000"/>
        <rFont val="Calibri"/>
        <family val="2"/>
        <scheme val="minor"/>
      </rPr>
      <t>Thursday 21 May 2020  from  10:00 to 12:00  GMT   on PIDA</t>
    </r>
    <r>
      <rPr>
        <sz val="11"/>
        <color theme="1"/>
        <rFont val="Calibri"/>
        <family val="2"/>
        <scheme val="minor"/>
      </rPr>
      <t>,     please find below the zoom link and password for accessing the webinar.
 https://zoom.us/j/93527840636?pwd=bkFBK2pZQzUraHFVQ0ZmRDFKbUpQdz09
 Meeting ID: 935 2784 0636
Password: 821309</t>
    </r>
  </si>
  <si>
    <t>Need to connect with River Basins Organization in expecte very wet areas or dry areas for contingency planning and action to mitigate droughts, floods impacts therefore contributing to climate resiolience in the water sector</t>
  </si>
  <si>
    <r>
      <t xml:space="preserve">The first session will open at 8 a.m. CEST, on Thursday, </t>
    </r>
    <r>
      <rPr>
        <b/>
        <sz val="11"/>
        <color rgb="FFFF0000"/>
        <rFont val="Calibri"/>
        <family val="2"/>
        <scheme val="minor"/>
      </rPr>
      <t>4  June 2020 and the second session will open at 4 p.m. CEST, on Friday, 5 June 2020</t>
    </r>
    <r>
      <rPr>
        <sz val="11"/>
        <color rgb="FFFF0000"/>
        <rFont val="Calibri"/>
        <family val="2"/>
        <scheme val="minor"/>
      </rPr>
      <t>. Both sessions will be held in English only. Documents for the meeting will be uploaded as they become available on the WMO website: https://community.wmo.int/meetings/climate-coordination-panel-mechanism-wmo-contributions-gfcs-online For further information, please contact Ms Nadia Oppliger (noppliger@wmo.int) the Assistant in charge of this meeting. I am confident that this meeting will be a fundamental step in the implemen</t>
    </r>
  </si>
  <si>
    <t xml:space="preserve">The meeting format is virtual and consists of three blocks. The first, which is asynchronous,
will take place from 25 May-3 June. During this block, participants will be able to review posted
materials, including powerpoints and videotaped presentations. 
will take place from 25 May-3 June. During this block, participants will be able to review posted
materials, including powerpoints and videotaped presentations. </t>
  </si>
  <si>
    <r>
      <t xml:space="preserve">minutes reunion du 21 mai 2020 sur le ratrappage SAF,  caisses par patronales et par employe , 5 trimestres de cassaise a verifier, au 21 mai elle en a verifier 2 trimestre sur les 5,  date probable de fin le 28 Mai 2020,      Lambert a saisi le journal des subvention, journal saliares, journal operations diverse tel que qtelier, journal de banque, journal des achats saisies jusqu*en Octobre 2019,     </t>
    </r>
    <r>
      <rPr>
        <b/>
        <sz val="11"/>
        <color theme="1"/>
        <rFont val="Calibri"/>
        <family val="2"/>
        <scheme val="minor"/>
      </rPr>
      <t>reste des journaux ci-dessus jusqu"en Marrs 2020 a terminer la saisi  au 28 mai 2020</t>
    </r>
    <r>
      <rPr>
        <sz val="11"/>
        <color theme="1"/>
        <rFont val="Calibri"/>
        <family val="2"/>
        <scheme val="minor"/>
      </rPr>
      <t xml:space="preserve">,     pour les immos le registre des immo en formulaire par année est a faire , les donnée ont ette identifies  de 2015 a 2019 pour les immo, il faut delivrer les fiches remplis de suivi des immo et les inventaires des immo par annees par Sofiani avec 28 mai 2020 comme delai,   les formulaires  de suivi et inventaires des stocks sont disponibles,  il y a  renseigner ses formulaires de  suivi  et les inventaires  de stock par sofiami avec le 04 juin 2020 comme delai,  Lambert et RH pour les dettes, RH prepare les dettes du DG et Leon puis ali et  Lambert pour les dettes du personnel SG avec l*aide du stagiare,   Les notes aux etats financiers ont sont fini et,  Zeinabou doit preparer l*audit ( faire signer les etats fivnciers, audit/controle interne  et classement des pieces comptables sawidra, preparation des justificatifs de la contrepartie ) elle rendra compte sur cela ,  besoin de cle SAGE paie qui est à verouller pour recupérer les donnees de la paie des années entérieres ( Lambert voir avec Nafissa, Ali et le consultant SAGE pour debloquer SAGE paie )  depuis </t>
    </r>
    <r>
      <rPr>
        <b/>
        <sz val="11"/>
        <color theme="1"/>
        <rFont val="Calibri"/>
        <family val="2"/>
        <scheme val="minor"/>
      </rPr>
      <t>Prochaine reunion le 28 Mai</t>
    </r>
  </si>
  <si>
    <t>May 22 2020</t>
  </si>
  <si>
    <t>May 26 2020</t>
  </si>
  <si>
    <r>
      <t xml:space="preserve">UNDRR, IFRC, Flood Resilience Alliance and Partners for Resilience would like to invite you to join the webinar "Planning for Climate Change during COVID-19 Crisis: </t>
    </r>
    <r>
      <rPr>
        <sz val="11"/>
        <color rgb="FFFF0000"/>
        <rFont val="Calibri"/>
        <family val="2"/>
        <scheme val="minor"/>
      </rPr>
      <t>The role of humanitarian and disaster risk management actors</t>
    </r>
    <r>
      <rPr>
        <sz val="11"/>
        <color theme="1"/>
        <rFont val="Calibri"/>
        <family val="2"/>
        <scheme val="minor"/>
      </rPr>
      <t>". (</t>
    </r>
    <r>
      <rPr>
        <sz val="11"/>
        <color rgb="FFFF0000"/>
        <rFont val="Calibri"/>
        <family val="2"/>
        <scheme val="minor"/>
      </rPr>
      <t>27 May 10:30 New York - 16:30 Geneva</t>
    </r>
    <r>
      <rPr>
        <sz val="11"/>
        <color theme="1"/>
        <rFont val="Calibri"/>
        <family val="2"/>
        <scheme val="minor"/>
      </rPr>
      <t xml:space="preserve">     FbF and Forecast Based Action IFRC help national societies to prepare and implement early action trough a developped </t>
    </r>
    <r>
      <rPr>
        <sz val="11"/>
        <color rgb="FFFF0000"/>
        <rFont val="Calibri"/>
        <family val="2"/>
        <scheme val="minor"/>
      </rPr>
      <t>Early Action Plan, We want partners/projects for innonvation through pilot case study accross Africa</t>
    </r>
  </si>
  <si>
    <r>
      <t xml:space="preserve"> </t>
    </r>
    <r>
      <rPr>
        <sz val="11"/>
        <color rgb="FFFF0000"/>
        <rFont val="Calibri"/>
        <family val="2"/>
        <scheme val="minor"/>
      </rPr>
      <t>Skype call with AUC DREA  Jolly) on Monday 25 May 2020 at 1pm (Addis Ababa time</t>
    </r>
    <r>
      <rPr>
        <sz val="11"/>
        <rFont val="Calibri"/>
        <family val="2"/>
        <scheme val="minor"/>
      </rPr>
      <t xml:space="preserve">) so we have a brief discussion on:
1.       Update on GFCS project </t>
    </r>
    <r>
      <rPr>
        <sz val="11"/>
        <color rgb="FFFF0000"/>
        <rFont val="Calibri"/>
        <family val="2"/>
        <scheme val="minor"/>
      </rPr>
      <t xml:space="preserve">( accelerate process to plan for the Africa GFCS implementation coordination meetings participants are Directors/representatives  of RCCs and/or Coordinators of GCFS projects,  Representatives of RECs and EU delegations officers                                                                                                      vision/future of  RCOFs in Africa under the objective seasonal forecasting guidance implementation ( principle of homogeneous climate regions), RCOF for all Sahel JJAS,   RCOF for equatorial Africa Climate MAM,  RCOF for  Africa  tropical and southern hemisphere extratropical ( SARCOF, SWIOCOF, PRESAC, GHACOF, PRESAGG) for  OND and JFM adding cyclones to rainfall,  MEDCOF/PRESANORD for DJFM. </t>
    </r>
    <r>
      <rPr>
        <sz val="11"/>
        <rFont val="Calibri"/>
        <family val="2"/>
        <scheme val="minor"/>
      </rPr>
      <t xml:space="preserve">
2.       State of Climate Report/Africa climate week,                                                                                                                                                       . In practice, national and regional governance structure reform are proposed with:
-	AUC and its relevant governance bodies, UNECA, AfDB, RECs, and RCCs as well as private and academic actors with regional or continental intervention experiences provide the natural ecosystem of institutions to support existing countries mechanisms and address continental/regional scale climate and development policy challenges.
</t>
    </r>
    <r>
      <rPr>
        <sz val="11"/>
        <color rgb="FFFF0000"/>
        <rFont val="Calibri"/>
        <family val="2"/>
        <scheme val="minor"/>
      </rPr>
      <t>Adaptation policies, plans, and NDCs updated, development strategies including climate action priorities are key instruments to combat negative impacts of climate change and contribute to sustainable development simultaneously.</t>
    </r>
    <r>
      <rPr>
        <sz val="11"/>
        <rFont val="Calibri"/>
        <family val="2"/>
        <scheme val="minor"/>
      </rPr>
      <t xml:space="preserve">  Coherent and participatory climate policy formulation and implementation with regular updates and alignments of instruments rely on adjustments in governance indicated above. </t>
    </r>
  </si>
  <si>
    <t>Webinar ID
913 1215 9270
Webinar logo
To Join the Webinar
Join from a PC, Mac, iPad, iPhone or Android device:
Please click this URL to join. https://undrr.zoom.us/w/91312159270?tk=UQtn0FPNcLEZeeelOPt3n9WJk_vdqJKkpBNCT64A93I.DQIAAAAVQqD6JhZoYVlzTzF4WlRXV2FhVGtOek85T0JRAAAAAAAAAAAAAAAAAAAAAAAAAAAA&amp;pwd=L3VQdkxQdkh0czBkeklad2F3YW9BUT09&amp;uuid=WN_9IjAwP3_RGm5zFZW5IT2DQ</t>
  </si>
  <si>
    <t>Minutes skype on May 25 2020 with Jolly,  Singature of GFCS grant in June 2020, quickly organize the coordination meeting with RECs and RCCs after signature emphasis on RCOFs coordination in liaison with WMO,  add AU logo in the state of climate report, share 2018 state of climate report with Jolly donne</t>
  </si>
  <si>
    <t xml:space="preserve">may 26 2020 </t>
  </si>
  <si>
    <t>meeting  with sawidra, addendum of contracts finalized, request for work plans qnd atomic tasks made by DG, a cheklist for staff documentation to be collected and archived by HR given to Nafissa</t>
  </si>
  <si>
    <t>May 27 2020</t>
  </si>
  <si>
    <t xml:space="preserve"> help sadc to justify ISACIP expenses ,   Bonsoir DG,
Après recherche je n'ai pas retrouvé de formulaire A1 et A2  concernant  la justification N°10 du FDR2.
Je préfère qu'on vérifie dans leur dossier à ACMAD dans le chrono de SADC 2015 (voir justification des FDR) .
Bien cordialement.</t>
  </si>
  <si>
    <t>june 1</t>
  </si>
  <si>
    <t>9 million pounds of funding for swift Doug informed on the swift project start, where the project is now and were it is going</t>
  </si>
  <si>
    <r>
      <t xml:space="preserve">minutes reunion du 01 juin 2020, par Binta tous les trimestre sont vérifies,   lettrer ou cocher , il faut corriger les montants de la caisse dans sages  , binta avait l'impot sur le  traitement des salaires  et les benefices a analyser , il y a des compte non lettrer sur les impots, elle va corriger les transactions mal enregistrés  sur les préfinancement ACMAD au debut de sawidra et dµautres projets il sµagit des comptes d'avances,  Binta regarde et corrige les prefinancement avec les rembousements, tous les comptes non lettrés doive nt l'etre, Binta et Zeinabou termine le lettrage et  corriger, augmenter les écritures manquantes, </t>
    </r>
    <r>
      <rPr>
        <b/>
        <sz val="11"/>
        <color theme="1"/>
        <rFont val="Calibri"/>
        <family val="2"/>
        <scheme val="minor"/>
      </rPr>
      <t xml:space="preserve"> Jeudi toutes les correction, lettrage, ecritures nouvelles seront fait,  il faut apres jeudi faire les corrections d'ajustement des comptes  lundi prochain pour binta et zeinabou,   Lambert a finit la saisie des transaction de swift jusqu en 2019, il doit analysee les comptes et finir lundi prochain, Lambert immo , sofiani a finaliser les formulaire, djibo a classé les fiches de stock il est encore en 2015, sofiani est en 2015 pour remplir le tableau de suii des immo, on fera les inventaire des immo quand on aura lemplit les tableaux de suivi jusquên 2019,  Lambert dettes du personel en cours reunion Lambert Nafissa, Zeinabou puis faire compte rendu lundi prochain,   rencontre Natanda, zeinabou, lambert, binta a faire  le mercredi 03 juin avec comme point a lµordre du jour ( analyse  des comptes de 2015 et les états puis les problèmes, il fera 2016 plus facilement ,,,) , pour sawidra il reste l'arrangement des pieces y compris les pieces de comtreparties et les signatures</t>
    </r>
  </si>
  <si>
    <t>derniere version du manuel de procedures, une annexe sur les taux d'immobilisations a faire,  un prototype de modele de procedures pour gérer les immobilisations  a été fait par le cabinet, ACMAD doit se réunir pour le valider et renvoyer au cabinet pour insertion dans le manuel</t>
  </si>
  <si>
    <t>swift science meeting opening introduction by elijah and Doug</t>
  </si>
  <si>
    <t>concept for burundi on early warning</t>
  </si>
  <si>
    <t>june 4</t>
  </si>
  <si>
    <t>june 05</t>
  </si>
  <si>
    <t>WMO CCP from 15:00 to 17:00 PM in Niamey</t>
  </si>
  <si>
    <t>review the justifications from ICPAC , sent justif 4 to SADC/CSC</t>
  </si>
  <si>
    <t>remind SAWIDRA staff on the  timeline, timetable, ask seconded experts for reports and timelines</t>
  </si>
  <si>
    <r>
      <t xml:space="preserve">
 We are pleased to welcome you at the user validation workshop of the Agro-Climate Service Africa!
Please use the following</t>
    </r>
    <r>
      <rPr>
        <sz val="11"/>
        <color rgb="FFFF0000"/>
        <rFont val="Calibri"/>
        <family val="2"/>
        <scheme val="minor"/>
      </rPr>
      <t xml:space="preserve"> link to enter the virtual meeting room on 16 June</t>
    </r>
    <r>
      <rPr>
        <sz val="11"/>
        <color theme="1"/>
        <rFont val="Calibri"/>
        <family val="2"/>
        <scheme val="minor"/>
      </rPr>
      <t xml:space="preserve">: </t>
    </r>
    <r>
      <rPr>
        <sz val="11"/>
        <color rgb="FFFF0000"/>
        <rFont val="Calibri"/>
        <family val="2"/>
        <scheme val="minor"/>
      </rPr>
      <t xml:space="preserve">https://vito.zoom.us/j/96594012536?pwd=eDUzWFNTRmZCSUNrdzJlQ3Z1dTFrZz09    </t>
    </r>
    <r>
      <rPr>
        <sz val="11"/>
        <color theme="1"/>
        <rFont val="Calibri"/>
        <family val="2"/>
        <scheme val="minor"/>
      </rPr>
      <t xml:space="preserve">                                              9.30-10 AM: introduction and round-of-the-table (short presentation of all participants)
    10-11 AM: demonstration of the service (30 minutes demo + 30 minutes questions &amp; feedback)
    11-12 AM: hands-on session during which you can play interactively with the service, ask questions, discuss and give feedback
    12-12.15 AM: wrap-up and closing,   </t>
    </r>
    <r>
      <rPr>
        <sz val="11"/>
        <color rgb="FFFF0000"/>
        <rFont val="Calibri"/>
        <family val="2"/>
        <scheme val="minor"/>
      </rPr>
      <t xml:space="preserve"> follow and attend  swift science meeting on S2S and attend WMO CCP meeting with input expetecetc tomorrow on Governance of climate service chain and role of understanding and predictability of drivers  and teleconnections</t>
    </r>
  </si>
  <si>
    <t>June 06 2020</t>
  </si>
  <si>
    <t>review technical note for  on JJA, JAS ,  slide 7  delete MAM in slide and fogure titles,  slide 26 et 27 Gao/mali appears twice with different timeseries,  slide 31  bobo diolasso does not have the table, slides 131 and 136 lacks most recent weeks, slide 152 should be reformated, add between 7 and 8 the AMO index, add after slide 196 more slides on 700 and 200 hpa winds, IDT forecasts, velocity potential anomalies 850 and 200 hpa, z500 an z700 anomalies forecasts from meteo france,  add after 214 the product from NHC showing the expected stronger than average African monsoon, slide 228 to be changed it does not represent previous analysis,  starting in slide 235 need to update the  daily accumalated precipitation timeseries,  look at slide 299 and other slides of accumalated times series showing well above average and identify observed related extreme rainfall and impacts ( central nigeria, kankan, central or southern mali, Dosso , bobo dialasso are exxamples, est Africa in Kenya and tanzania), slide 338 is WMO multimodel not EUROSIP,  add cpt products at continental level</t>
  </si>
  <si>
    <r>
      <t xml:space="preserve">Minutes meeting of June 08 2020 at 11h50 with lambert, binta, zeinabou, dg on SAF     ----   les corrections ont été faites, il reste les impots prestaires pour 2 agents solly et Bachir, d*autres agents et fournisseurssur impala et usaid à ressaisir,  ce  lundi 08 zeinab et binta travaillent sur les corrections 2018, ils ont eu reunion avec natanda pour le suivi, natanda a corriogé les eurreurs de comptes depuis 2012, il a presque fini 2015, cette semaine il va sortir les états financiers 2015, Lambert et Natanda pour analyser et comptabiliser les immo ce lundi,  comptabilisation des contributions quand le pays paie avec les arrieres a ajouter, discuter avec natanda sur la comptabilisation des </t>
    </r>
    <r>
      <rPr>
        <sz val="11"/>
        <color rgb="FFFF0000"/>
        <rFont val="Calibri"/>
        <family val="2"/>
        <scheme val="minor"/>
      </rPr>
      <t>contributions avec arririeres un chema de comptabilisation a faire ,                        Lambert n a pas fini l*analyse des comptes d*avances et remunerations dues, il va faire le rapprochements dans le logiciel, sortir la balance , il va finaliser cette semaine au 13 Juin 2020, Zeinabou a finit et va faire un état des flux de tresorerie par catégories budgetaire</t>
    </r>
  </si>
  <si>
    <t>June 08 2020</t>
  </si>
  <si>
    <r>
      <t xml:space="preserve">We are pleased to welcome you at the </t>
    </r>
    <r>
      <rPr>
        <b/>
        <sz val="11"/>
        <color rgb="FFFF0000"/>
        <rFont val="Calibri"/>
        <family val="2"/>
        <scheme val="minor"/>
      </rPr>
      <t>user validation workshop of the Agro-Climate Service Africa</t>
    </r>
    <r>
      <rPr>
        <sz val="11"/>
        <color rgb="FFFF0000"/>
        <rFont val="Calibri"/>
        <family val="2"/>
        <scheme val="minor"/>
      </rPr>
      <t xml:space="preserve">!
Please use the following link to </t>
    </r>
    <r>
      <rPr>
        <b/>
        <sz val="11"/>
        <color rgb="FFFF0000"/>
        <rFont val="Calibri"/>
        <family val="2"/>
        <scheme val="minor"/>
      </rPr>
      <t xml:space="preserve">enter the virtual meeting room on 16 June            </t>
    </r>
    <r>
      <rPr>
        <sz val="11"/>
        <color rgb="FFFF0000"/>
        <rFont val="Calibri"/>
        <family val="2"/>
        <scheme val="minor"/>
      </rPr>
      <t xml:space="preserve">                   :https://vito.zoom.us/j/96594012536?pwd=eDUzWFNTRmZCSUNrdzJlQ3Z1dTFrZz09</t>
    </r>
  </si>
  <si>
    <t>June 09 2020</t>
  </si>
  <si>
    <t xml:space="preserve">The proposed agenda for tomorrow (14:00 – 15:00 hours) is:
- Introduction by Annemarie Groot - Introduction participants - Training goals and target group - Logistics and communication,  Enclosed please find a presentation that we will use tomorrow.The link for the bluejeans meeting has been sent but is repeated here: https://bluejeans.com/955779405
 </t>
  </si>
  <si>
    <t>No problem about the time confusion! We had some connection problem today and will meet again tomorrow. Hopefully you can attend tomorrow, we agreed to have a zoom meeting at 11:00 AM Cameroon time (link: https://zoom.us/j/92640645760?pwd=K1lPWWlQb2RoMG9JNzVHY1ZSMlJEdz09)</t>
  </si>
  <si>
    <t>june 10</t>
  </si>
  <si>
    <t>meeting on User Liason training services of copernicus, a draft concept paper prepared and submitted to University of Netherland ,  thezoom meeting discuss and reviewed the concept</t>
  </si>
  <si>
    <t>Focus Africa consortium agreement sned for review to ACMAD</t>
  </si>
  <si>
    <t>june 11</t>
  </si>
  <si>
    <r>
      <t xml:space="preserve">om 14H00 East African Time.
You are one of the main speakers to speak on the impacts of COVID-19 on meteorology in Africa. Particularly, you will give a </t>
    </r>
    <r>
      <rPr>
        <sz val="11"/>
        <color rgb="FFFF0000"/>
        <rFont val="Calibri"/>
        <family val="2"/>
        <scheme val="minor"/>
      </rPr>
      <t>continental perspective of the impacts of the COVID pandemic and suggest approaches for sustaining development and delivery of weather, water, and climate services for Africa’s development</t>
    </r>
    <r>
      <rPr>
        <sz val="11"/>
        <color theme="1"/>
        <rFont val="Calibri"/>
        <family val="2"/>
        <scheme val="minor"/>
      </rPr>
      <t xml:space="preserve"> both during and after the pandemic.   I will be sending you the concept Note and programme tomorrow.</t>
    </r>
  </si>
  <si>
    <t>June 12 2020</t>
  </si>
  <si>
    <t>Review Consortium Agreement for FOCUS Africa project</t>
  </si>
  <si>
    <r>
      <rPr>
        <sz val="11"/>
        <color rgb="FFFF0000"/>
        <rFont val="Calibri"/>
        <family val="2"/>
        <scheme val="minor"/>
      </rPr>
      <t xml:space="preserve">Ci-dessous le Msg de Mr Fabrice de OCHA bureau de Dakar sur la prochaine reunion de </t>
    </r>
    <r>
      <rPr>
        <u/>
        <sz val="11"/>
        <color rgb="FFFF0000"/>
        <rFont val="Calibri"/>
        <family val="2"/>
        <scheme val="minor"/>
      </rPr>
      <t>mardi le 16Juin 202</t>
    </r>
    <r>
      <rPr>
        <sz val="11"/>
        <color rgb="FFFF0000"/>
        <rFont val="Calibri"/>
        <family val="2"/>
        <scheme val="minor"/>
      </rPr>
      <t xml:space="preserve">0 avec la GCEAO,  Réunion Groupe Régional Emergency Preparedness &amp; Response (EPR)  Vous serez le premier sujet de discussions donc </t>
    </r>
    <r>
      <rPr>
        <b/>
        <sz val="11"/>
        <color rgb="FFFF0000"/>
        <rFont val="Calibri"/>
        <family val="2"/>
        <scheme val="minor"/>
      </rPr>
      <t xml:space="preserve">ça commencerait vers 10h et au plus tard vers 10h30-40 </t>
    </r>
    <r>
      <rPr>
        <sz val="11"/>
        <color rgb="FFFF0000"/>
        <rFont val="Calibri"/>
        <family val="2"/>
        <scheme val="minor"/>
      </rPr>
      <t>vous seriez libérés. Libres à vous de rester si les autres sujets vous intéressent. Merci encore à tous les deux et à mardi.</t>
    </r>
    <r>
      <rPr>
        <sz val="11"/>
        <color theme="1"/>
        <rFont val="Calibri"/>
        <family val="2"/>
        <scheme val="minor"/>
      </rPr>
      <t xml:space="preserve">
</t>
    </r>
  </si>
  <si>
    <t>The SEACRIFOG project is a Horizon 2020 project funded by the European Union. Its goal is to
design an integrated Research infrastructure for the observation of greenhouse gases in Africa.</t>
  </si>
  <si>
    <t>The SEACRIFOG Dialogue Platform (SDP) is an advisory body providing strategic and policy-related
guidance inclusively.</t>
  </si>
  <si>
    <r>
      <t xml:space="preserve">The aim is to set a future </t>
    </r>
    <r>
      <rPr>
        <sz val="9"/>
        <color rgb="FFFF0000"/>
        <rFont val="OpenSans"/>
      </rPr>
      <t xml:space="preserve">agenda for research and innovation </t>
    </r>
    <r>
      <rPr>
        <sz val="9"/>
        <color rgb="FF000000"/>
        <rFont val="OpenSans"/>
      </rPr>
      <t>and human and</t>
    </r>
    <r>
      <rPr>
        <sz val="9"/>
        <color rgb="FFFF0000"/>
        <rFont val="OpenSans"/>
      </rPr>
      <t xml:space="preserve"> institutional capacity building</t>
    </r>
    <r>
      <rPr>
        <sz val="9"/>
        <color rgb="FF000000"/>
        <rFont val="OpenSans"/>
      </rPr>
      <t xml:space="preserve"> for the
research infrastructure at onset.</t>
    </r>
  </si>
  <si>
    <r>
      <rPr>
        <b/>
        <sz val="9"/>
        <color rgb="FF000000"/>
        <rFont val="OpenSans"/>
      </rPr>
      <t>Expected outcomes</t>
    </r>
    <r>
      <rPr>
        <sz val="9"/>
        <color rgb="FF000000"/>
        <rFont val="OpenSans"/>
      </rPr>
      <t>: The expected output of this 1st meeting is: an operational roadmap to which
members of the platform will have contributed, secondly participant expression of long-term commitment, thirdly an outline of next steps of engagement which will be discussed and decided at the end of the meeting</t>
    </r>
  </si>
  <si>
    <t>June 15 2020</t>
  </si>
  <si>
    <t xml:space="preserve">UNDRR COVID-19 BRIEF, UNDRR, IFRC, Flood Resilience Alliance and Partners for Resilience organized last 27 May 2020 the webinar "Planning for Climate Change during COVID-19 Crisis: The role of humanitarian and disaster risk management actors" </t>
  </si>
  <si>
    <t>We meet each other tomorrow 9.30 AM for the user validation meeting.
!! Please use the following updated link to join the zoom meeting. The virtual meeting room had to be updated due to a logistic issue here at VITO:
https://vito.zoom.us/j/97645431936?pwd=Mm9YYXJGV0JYbzJmY3JobXkxbU5Qdz09.
In accepting the invitation and attending the meeting you will give automatic consent for the meeting to be recorded, reported on, and retained for six months in the purpose of implementing contracted Copernicus C3S services.</t>
  </si>
  <si>
    <t>The agenda of the workshop is as follows (in CET or GMT+2):
  9.30-10 AM: introduction and round-of-the-table (short presentation of all participants)
    10-11 AM: demonstration of the service (30 minutes demo + 30 minutes questions &amp; feedback)
    11-12 AM: hands-on session during which you can play interactively with the service, ask questions, discuss and give feedback
    12-12.15 AM: wrap-up and closing</t>
  </si>
  <si>
    <t xml:space="preserve">VITO upcaling Agroclimate services project from 3 to 46 countries, </t>
  </si>
  <si>
    <t>june 16 2020</t>
  </si>
  <si>
    <r>
      <t>You are invited to the webinar on COVID-19 and hydro-meteorological systems in Africa which is jointly organized by the African Union Commission and the WMO Regional Office for Africa. The</t>
    </r>
    <r>
      <rPr>
        <u/>
        <sz val="11"/>
        <color theme="1"/>
        <rFont val="Calibri"/>
        <family val="2"/>
        <scheme val="minor"/>
      </rPr>
      <t xml:space="preserve"> </t>
    </r>
    <r>
      <rPr>
        <b/>
        <u/>
        <sz val="11"/>
        <color theme="1"/>
        <rFont val="Calibri"/>
        <family val="2"/>
        <scheme val="minor"/>
      </rPr>
      <t>webinar will take place on 23 June 2020 from 15h30 to 17h00 (East African Time)</t>
    </r>
    <r>
      <rPr>
        <sz val="11"/>
        <color theme="1"/>
        <rFont val="Calibri"/>
        <family val="2"/>
        <scheme val="minor"/>
      </rPr>
      <t xml:space="preserve">. The purpose is to discuss the impacts of COVID-19 on hydro meteorological systems in Africa as well as </t>
    </r>
    <r>
      <rPr>
        <b/>
        <u/>
        <sz val="11"/>
        <color theme="1"/>
        <rFont val="Calibri"/>
        <family val="2"/>
        <scheme val="minor"/>
      </rPr>
      <t>propose concrete policy and technical actions for continued delivery of hydro and meteorological services</t>
    </r>
    <r>
      <rPr>
        <sz val="11"/>
        <color theme="1"/>
        <rFont val="Calibri"/>
        <family val="2"/>
        <scheme val="minor"/>
      </rPr>
      <t xml:space="preserve"> and swiftly returning the operations of NMHSs to normalcy in the aftermath of the pandemic. The discussions will also dwell on</t>
    </r>
    <r>
      <rPr>
        <b/>
        <u/>
        <sz val="11"/>
        <color theme="1"/>
        <rFont val="Calibri"/>
        <family val="2"/>
        <scheme val="minor"/>
      </rPr>
      <t xml:space="preserve"> building the resilience of the hydrometeorological observing system</t>
    </r>
    <r>
      <rPr>
        <sz val="11"/>
        <color theme="1"/>
        <rFont val="Calibri"/>
        <family val="2"/>
        <scheme val="minor"/>
      </rPr>
      <t>s in events of pandemics and shocks.</t>
    </r>
  </si>
  <si>
    <t xml:space="preserve">reunion ali, leon, godefroid, hubert sur coopération OMM, catalogue des services et product, services des départments, chronogramme de mis à jour du site </t>
  </si>
  <si>
    <t>Ali fournit le chronogramme pour mettre a jour la page de garde et autres liens du nouveau site y compris RCC le vendredi 19 Juin 2020</t>
  </si>
  <si>
    <r>
      <t xml:space="preserve">AUC and WMO RA1 Webinar on June 23 ar </t>
    </r>
    <r>
      <rPr>
        <b/>
        <u/>
        <sz val="11"/>
        <color theme="1"/>
        <rFont val="Calibri"/>
        <family val="2"/>
        <scheme val="minor"/>
      </rPr>
      <t xml:space="preserve">13h30  Niamey time </t>
    </r>
  </si>
  <si>
    <t>estimation des cout des overheads utilities, avccounting fees, insurance, interest, legal fees, labor burden, rent and mortgage, repairs andmaintenance, supplies, telephone, taxes, travel expenditure, , printing, packaging, mailing, advertising, promotion, depreciation on fix assest like cars, membership dues and subscriptions, legal and accounting costs, security and maintenance, driver cost</t>
  </si>
  <si>
    <t>Lambert should create a table to estimates these costs</t>
  </si>
  <si>
    <t>Swift executive committee:   Tuesday 23 June, 10:00-13:00 UTC (11:00-14:00 BST)
Zoom details: https://us02web.zoom.us/j/829247269?pwd=K2hSRjZPKzdFSnNXV0M4alREMEd1Zz09 
Meeting ID: 829 247 269 / Password: 190612</t>
  </si>
  <si>
    <t>June 23 2020</t>
  </si>
  <si>
    <t>WMO Regional training workshop on data collection, management, exchange and quality monitoring in West and Central Africa, Online Sessions, 23-24 June and 30 June - 2 July 2020</t>
  </si>
  <si>
    <t>June 24 2020</t>
  </si>
  <si>
    <t>Thursday 5 PM Geneva time meeting with Anahit it will be 4 PM Niamey time on the operational procedure for Central Africa</t>
  </si>
  <si>
    <t xml:space="preserve">June 25 </t>
  </si>
  <si>
    <t xml:space="preserve">Lambert is collecting invoices to prepare decisions on the cost estimates to value ACMAD s in kind contributions, evalute indirect costs and overheads, need to justify in kind contribution to sawidra, </t>
  </si>
  <si>
    <t>Dear André 
We would like to have a discussion with you on the W&amp;C Africa workshop including
1- Role of ACMAD for follow-up on the workshop
2- Chairing session of 30 June
Calendars are very tight so the only good timing I could find in the morning is 12:00 Geneva time / 11 Niamey
Kind Regards
Omar</t>
  </si>
  <si>
    <t>prepare to chair the wmo workshop on WIGOS, WIS , discuss ACMAD  medium term role to collect national input data for regional analysis needed for climate monitoring and objective seasonal forecasting at regional level</t>
  </si>
  <si>
    <t>june 28 and 30</t>
  </si>
  <si>
    <t>Jul 1 and 2</t>
  </si>
  <si>
    <t xml:space="preserve">
workshop continue exchanges with icpa and SADC CSc on justifications for ISACIP,  ICPAC sent the review of all its justifications</t>
  </si>
  <si>
    <t>Jul 3</t>
  </si>
  <si>
    <t>organize swift coordination meeting,  prepare and submit document for consultancy  following expression of interest for a Climate Change strategy for Niger River Basin</t>
  </si>
  <si>
    <t>jul 4 to 09 2000</t>
  </si>
  <si>
    <r>
      <t xml:space="preserve">Overhead expenses are all costs on the income statement except for direct labor, direct materials, and direct expenses. Overhead expenses include accounting fees, advertising, insurance, interest, legal fees, labor burden, rent, repairs, supplies, taxes, telephone bills, travel expenditures, and utilities.  </t>
    </r>
    <r>
      <rPr>
        <b/>
        <sz val="11"/>
        <color rgb="FFFF0000"/>
        <rFont val="Calibri"/>
        <family val="2"/>
        <scheme val="minor"/>
      </rPr>
      <t xml:space="preserve"> Labor burden</t>
    </r>
    <r>
      <rPr>
        <sz val="11"/>
        <color rgb="FFFF0000"/>
        <rFont val="Calibri"/>
        <family val="2"/>
        <scheme val="minor"/>
      </rPr>
      <t xml:space="preserve"> cost include Paid time off, Health insurance, Worker’s compensation insurance, Uniforms or special work clothes, Training, Usage of equipment and vehicles, Workspace (e.g., office or floor space) costs,   </t>
    </r>
    <r>
      <rPr>
        <b/>
        <sz val="11"/>
        <color rgb="FFFF0000"/>
        <rFont val="Calibri"/>
        <family val="2"/>
        <scheme val="minor"/>
      </rPr>
      <t>Worker compensation insurance is a form of insurance providing wage replacement and medical benefits</t>
    </r>
    <r>
      <rPr>
        <sz val="11"/>
        <color rgb="FFFF0000"/>
        <rFont val="Calibri"/>
        <family val="2"/>
        <scheme val="minor"/>
      </rPr>
      <t xml:space="preserve"> to employees injured in the course of employment in exchange for mandatory relinquishment of the employee's right to sue his or her employer for the tort of negligence</t>
    </r>
  </si>
  <si>
    <t xml:space="preserve"> Dear all, Kindly find connection details below to the hydrometeorology webinar scheduled for 23 June 2020 from 15h30 to 17h00 (East African Time):
Regards
Jolly
</t>
  </si>
  <si>
    <r>
      <t>improving the availability,
quality and timeliness of data, metadata and products provided and shared globally                                                                           The main purposes of this session are to:
- Identify and discuss any specific challenges and issues of the West and Central African
regions in relation to data and metadata collection and sharing,
-</t>
    </r>
    <r>
      <rPr>
        <b/>
        <sz val="11"/>
        <color rgb="FFFF0000"/>
        <rFont val="Calibri"/>
        <family val="2"/>
        <scheme val="minor"/>
      </rPr>
      <t xml:space="preserve"> Provide guidance and training on the principles, tools and procedures from both
WIGOS and WIS, especially focusing on the latest developments,</t>
    </r>
    <r>
      <rPr>
        <sz val="11"/>
        <color rgb="FFFF0000"/>
        <rFont val="Calibri"/>
        <family val="2"/>
        <scheme val="minor"/>
      </rPr>
      <t xml:space="preserve">
-</t>
    </r>
    <r>
      <rPr>
        <b/>
        <sz val="11"/>
        <color rgb="FFFF0000"/>
        <rFont val="Calibri"/>
        <family val="2"/>
        <scheme val="minor"/>
      </rPr>
      <t xml:space="preserve"> Discuss and agree on ways forward regarding improving data quality and data sharing.</t>
    </r>
  </si>
  <si>
    <t>review the vito  agroclimate indices and indicators, review the business plan , subscribe to AWGDRR online workshop in July 23</t>
  </si>
  <si>
    <t>ask lambert to send email to VITO accountant for the 2 prefinancing payment conditions, budget and cash flow forecasts,  justification document for ACMAD counterpart in Sawidra , preapare list on inderect costs and overheads as annex of the procedure manual,  lambert verify detail revenue and expenditure statements in addition to  etat des résultats which need resultat d'investissement</t>
  </si>
  <si>
    <r>
      <rPr>
        <sz val="11"/>
        <color rgb="FFFF0000"/>
        <rFont val="Calibri"/>
        <family val="2"/>
        <scheme val="minor"/>
      </rPr>
      <t>Please join the zoom meeting on 16 July 10 AM GMT</t>
    </r>
    <r>
      <rPr>
        <sz val="11"/>
        <color theme="1"/>
        <rFont val="Calibri"/>
        <family val="2"/>
        <scheme val="minor"/>
      </rPr>
      <t xml:space="preserve"> via https://vito.zoom.us/j/96732158569?pwd=ZkJGckhaRW03dzBIYzVBVTJjRGtUUT09
Meeting ID: 967 3215 8569
Password: 268022Proposed points of discussion:
    Closure phase 1
    Design of the training (to be held early 2021), including online learning resources and C3S aspects to be covered
    Name for the service tool
    Validation of the data
    Dissemination in phase 2</t>
    </r>
  </si>
  <si>
    <t xml:space="preserve">https://meet.metoffice.gov.uk/karen.mccourt/4ZGWN780          </t>
  </si>
  <si>
    <r>
      <t>Could we please chat at</t>
    </r>
    <r>
      <rPr>
        <sz val="11"/>
        <color rgb="FFFF0000"/>
        <rFont val="Calibri"/>
        <family val="2"/>
        <scheme val="minor"/>
      </rPr>
      <t xml:space="preserve"> 11am on Monday 13th July   meeting on climsoft training online f2f , data rescue focus on temp and precip</t>
    </r>
  </si>
  <si>
    <r>
      <t xml:space="preserve">As a general outline for discussion I would propose:
- Introductions (KM)  - Brief overview of CLIMSOFT development progress, and roadmap. Recent country installations. (MH)
- Brief overview of OpenCDMS plans (SP) - Potential future funding opportunities (KM) - Possible areas for working in partnership?  - Secondment of Marcellin/AIMS  - Hosting training workshops - Hosting development workshops - Links with ENACTS,  _  </t>
    </r>
    <r>
      <rPr>
        <sz val="11"/>
        <color rgb="FFFF0000"/>
        <rFont val="Calibri"/>
        <family val="2"/>
        <scheme val="minor"/>
      </rPr>
      <t>OJT online on climsoft, R Climdex, R instat,  installation and operations for data rescue and real time data management and exchange  less than 50% of synop stations are reporting,  few days of f2f training workshop to share products and services interpretation  with users, R INSTAT, R ClimDESH, RAINWATCH</t>
    </r>
  </si>
  <si>
    <t xml:space="preserve">ACMAD to guide with ideas,  overview of ACMAD climsoft work, how with get closer , Marcellin to visit ACMAD to sit and look at </t>
  </si>
  <si>
    <t>development of climsoft, training, workshops for climsoft operators, administrators, developers, seasonal forecasts, climate watch  with UK met and ACMAD with DFID WISER</t>
  </si>
  <si>
    <r>
      <t xml:space="preserve">Climsoft development by marcelin started in 2015, version 4 is now opensource ( ACMAD is using this version now), collaboration with ACMAD on github expected climsoft 4,1,7 is stable and installed in rwanda kenya, ICPAC and other centres, Burkina Faso at out stations,  Buthan, next month 4,1,8 will be realesed with bugs fixed, work on climsoft version 5 with a new data model and more features on metadata,  roadmap include conversion to WMO openCDMS,  Overview on openCDMS at WMO who want requirements gathering in the regions,  by steve  with MCH system for hyfrology include data analysis, CLIMSOFT metadata is reach without hydrology , we developing </t>
    </r>
    <r>
      <rPr>
        <b/>
        <sz val="11"/>
        <color theme="1"/>
        <rFont val="Calibri"/>
        <family val="2"/>
        <scheme val="minor"/>
      </rPr>
      <t>API on top of databases of climsoft and MCH</t>
    </r>
    <r>
      <rPr>
        <sz val="11"/>
        <color theme="1"/>
        <rFont val="Calibri"/>
        <family val="2"/>
        <scheme val="minor"/>
      </rPr>
      <t>,  API is guided by Roger stern ,  Climsoft is integrated with R INSTAT,  by next - month we have first version of API (</t>
    </r>
    <r>
      <rPr>
        <b/>
        <sz val="11"/>
        <color theme="1"/>
        <rFont val="Calibri"/>
        <family val="2"/>
        <scheme val="minor"/>
      </rPr>
      <t xml:space="preserve"> ACMAD can validate and train on the tool)</t>
    </r>
    <r>
      <rPr>
        <sz val="11"/>
        <color theme="1"/>
        <rFont val="Calibri"/>
        <family val="2"/>
        <scheme val="minor"/>
      </rPr>
      <t xml:space="preserve">, Climsoft V5 data model feeds into openCDMS to add areal data, field data, model data, 2023 first openCDMS in use with only station and MCH, openWIS association is the holding organization openCDMS, </t>
    </r>
  </si>
  <si>
    <r>
      <t xml:space="preserve">online meetings regular to be discussed , </t>
    </r>
    <r>
      <rPr>
        <b/>
        <sz val="11"/>
        <color theme="1"/>
        <rFont val="Calibri"/>
        <family val="2"/>
        <scheme val="minor"/>
      </rPr>
      <t>data rescue aspect in open source CDMS</t>
    </r>
    <r>
      <rPr>
        <sz val="11"/>
        <color theme="1"/>
        <rFont val="Calibri"/>
        <family val="2"/>
        <scheme val="minor"/>
      </rPr>
      <t>,  openCDMS will work with Copernicus, continue data rescues with images archives in addition to scanned docs,  acmad sned leon, ali and hubert as contacts,</t>
    </r>
  </si>
  <si>
    <r>
      <t xml:space="preserve">Future funding opportunities  with DFID to widen WISER in Africa on data rescue using TCM monthly climate summaries and daily registers,  ACMAD host training workshops, host also development workshops, ENACTS interfering with Climsoft at ACMAD, funding by end of year </t>
    </r>
    <r>
      <rPr>
        <sz val="11"/>
        <color rgb="FFFF0000"/>
        <rFont val="Calibri"/>
        <family val="2"/>
        <scheme val="minor"/>
      </rPr>
      <t>API with ENACTS, CPT, GEOCOF, R Climdex, R instat,  and Rainwatch</t>
    </r>
  </si>
  <si>
    <t>MoU with Pen state finalized and sent, LoA with WMO reviewed,  MoU on Copernicus training  and concept note drafted and submitted to Wagennigen University</t>
  </si>
  <si>
    <t>Jul 10 to 15 2020</t>
  </si>
  <si>
    <t>jul 15 2020</t>
  </si>
  <si>
    <t>submit proposal for swift budget to Leeds</t>
  </si>
  <si>
    <t>aug23 au 25 2021</t>
  </si>
  <si>
    <t>review litterature for regional climate models to run UrbClim with vito in Uclip, contracts for GFCS review, cop preparation, dubai expo preparation</t>
  </si>
  <si>
    <t>aug 26  to 28</t>
  </si>
  <si>
    <t xml:space="preserve">koen , financial reporting, cloud platform, need discussion of IT staff ACMAD and Vito to deploy cloud system, </t>
  </si>
  <si>
    <t xml:space="preserve">agenda items presented by Koen, deliverales : list of local organizations for need assessment, del 1,2 are user requirements from organizations , ovi is number of organizations, </t>
  </si>
  <si>
    <r>
      <t xml:space="preserve">acmad organized the workshop to list organizations, list of 80 institutions initially from city </t>
    </r>
    <r>
      <rPr>
        <b/>
        <sz val="11"/>
        <color theme="1"/>
        <rFont val="Calibri"/>
        <family val="2"/>
        <scheme val="minor"/>
      </rPr>
      <t>and 45 participants put their contacts, this list to be scanned as annex to the workshop</t>
    </r>
    <r>
      <rPr>
        <sz val="11"/>
        <color theme="1"/>
        <rFont val="Calibri"/>
        <family val="2"/>
        <scheme val="minor"/>
      </rPr>
      <t xml:space="preserve">, </t>
    </r>
  </si>
  <si>
    <t xml:space="preserve">del 1,2 on user requirements , questionaire used in the workshop to collect user requirements , administer specific user requirements for each of 10 selected  user organization, </t>
  </si>
  <si>
    <t>draft of workshop report with del 1,1 , 1,2, in annexexes</t>
  </si>
  <si>
    <r>
      <t xml:space="preserve">koen meet </t>
    </r>
    <r>
      <rPr>
        <b/>
        <sz val="11"/>
        <color theme="1"/>
        <rFont val="Calibri"/>
        <family val="2"/>
        <scheme val="minor"/>
      </rPr>
      <t>ibrahim</t>
    </r>
    <r>
      <rPr>
        <sz val="11"/>
        <color theme="1"/>
        <rFont val="Calibri"/>
        <family val="2"/>
        <scheme val="minor"/>
      </rPr>
      <t xml:space="preserve"> who will test instruments in Nov , Dec and an experiment in 2022 spring, </t>
    </r>
    <r>
      <rPr>
        <b/>
        <sz val="11"/>
        <color theme="1"/>
        <rFont val="Calibri"/>
        <family val="2"/>
        <scheme val="minor"/>
      </rPr>
      <t>need a report on what has been done to test instruments and describ experiment more next spring, the report focus on set up of the campaign</t>
    </r>
  </si>
  <si>
    <t xml:space="preserve">Ranking of Cordex models in Africa in terms of skill, put a statement on circulation patterns, precipitation patters, temperature patterns representation in models, look at papers with skill assessment for regional models, statement on which model is good for precipitation, circulation , temperature OVI is ranking cordex models </t>
  </si>
  <si>
    <t xml:space="preserve">Other issues : for spring 2022 reprot , a cloud server for acmad, acmad to host on platform cloud working in Africa to be chooses, ACMAd IT staff </t>
  </si>
  <si>
    <t>3000 0000 trees for Niameyas ambition in the project on Eba proposal, ACMAD to work on measurements ,organize workshops, international dissemenation, we need in thye project to provide scientific benefits of tree for room coolong, urban agriculture, build on initiatives already there, we need to provide evidence to invest in urban resilience, we have already NGOs active on trees and global eba want to involve NGOs, acmad to continue measurements started with uclip at soil moisture,, thermal IR camera, involve university and met office in Niger, at this stage it is a concept note with only acmad role needed</t>
  </si>
  <si>
    <t>aug 28 2021</t>
  </si>
  <si>
    <t xml:space="preserve">review of material presented at the WGTMR eeting on the progress of work of the WG of WWRP  </t>
  </si>
  <si>
    <t>A reminder of the objectives of the meeting:
• review of our accomplishments in the past year (including project update)
• discuss our plans and projection of status by the end of 2023 
• identify challenges/obstacles
• new member recruiting 
To facilitate our discussion, please take a look at the draft of the action items in the Box folder before our Day-2 meeting. Please see Kunio’s presentation on “WGTMR_Info_from_SSC” in the folder “Day 1” for more background information. See you on Monday!</t>
  </si>
  <si>
    <t>Aug 16 to 20 2021</t>
  </si>
  <si>
    <t>Review progress Q3 report of SWIFT staff ( Savatia …)</t>
  </si>
  <si>
    <t>Aug 09 to 14 2021</t>
  </si>
  <si>
    <t xml:space="preserve">prepare call for recruitment of staff seconded or service contract for FOCUS  </t>
  </si>
  <si>
    <t>Contribute to WCTMR discussion on S2S training workshop  ( FOCUS and WMO)</t>
  </si>
  <si>
    <t>Reporting elements discussed with SWIFT staff to report on SWFT reporting database</t>
  </si>
  <si>
    <t>prepare a meeting to organize PERESAC2021 ( ClimSA</t>
  </si>
  <si>
    <t>workplan of climate monitoring experts in ClimSA</t>
  </si>
  <si>
    <t>propose indices of heavy rains as product for the state of climate 2020 and supervize NRC deployee for generation</t>
  </si>
  <si>
    <t>Revue et finalisation du plan d'activité et budget du programme resilience au Sahel, pour envoie au consultant BAD</t>
  </si>
  <si>
    <t>inscription à FOCU stakeholder workshp et revue des attentes de l atelier</t>
  </si>
  <si>
    <t xml:space="preserve">instructions pour ouvrir les comptes sur JASMIN, </t>
  </si>
  <si>
    <t>agreement on the extension on secondment for Botswana with Bostwana Director of Met (aug 12)</t>
  </si>
  <si>
    <t>draft le pRESAC to PRs 'aug 12)</t>
  </si>
  <si>
    <t>new products profile with with percentiles explain and staff supervised to generated ' aug 11 and 12)</t>
  </si>
  <si>
    <t>meeting UNDRR expert on is progress at ACMAD (aug 10 and 09)</t>
  </si>
  <si>
    <t>Liaise  ACMAD experts with Cheikh, savatia and elijah to revue operational forecasting procedure ( aug 10 and 09)</t>
  </si>
  <si>
    <t>fill copyrigth transfer aggreement and sent for swift BAMS paper (aug 09)</t>
  </si>
  <si>
    <t>IMPALA consultant Dunor s deliverable finalized, collected and submited for archive in THREDDS aug 09</t>
  </si>
  <si>
    <t>Follow up and sensor delivered to ACMAd from Pen state( aug 10)</t>
  </si>
  <si>
    <t>invoce for SWIFT revised and signed for submission (aug 13)</t>
  </si>
  <si>
    <t>read and response to Diallo on payment of his debts (aug 17 )</t>
  </si>
  <si>
    <t>Supervise seconded expert from Bostwana on methods, tools and products  on the profiles for seasonal forecasts in Botswana and SADC CSC ( aug 17)</t>
  </si>
  <si>
    <t>Meeting on Vito sensors configuration and use, preparation of a network of Young climate volunteers for data collectio and archiving ( aug 16)</t>
  </si>
  <si>
    <t>Coordination meeting on SWIFT (aug 16)</t>
  </si>
  <si>
    <t>Review WMO Lel Nino update for quaterly publication (aug 17)</t>
  </si>
  <si>
    <t>Discussion on implementation of 2019 audit report (aug 18)</t>
  </si>
  <si>
    <t>exchages with swift staff on survey questionaire, templates, administration of questionaire and report 'aug 20)</t>
  </si>
  <si>
    <t>guidance giden to Interns and NRC deployyes to update the drought products generation procedure at ACMAD, explanations given to document scripts develop for future use (aug 20)</t>
  </si>
  <si>
    <t>exchange with PRs on PRESAC and invitation to designate participants signed, announcement finalized and dispatched for presac (aug 20</t>
  </si>
  <si>
    <t>supervise production of wet and dry years  for SADC SARCOF(aug 19</t>
  </si>
  <si>
    <t>dquestionaire from ClimSa Bruxeels review and distributed for filling, review of filling (aug 18</t>
  </si>
  <si>
    <t>oversee interns, secondments and ojts guiding direct supervisors on task, methods, tools and sample products  to be generated (aug 20, 19)</t>
  </si>
  <si>
    <t>exchanges with METELSAT on training (aug 09</t>
  </si>
  <si>
    <t>Review draft ToRs for recrutement of new UNDRR consultant  (aug 09 and aug 08</t>
  </si>
  <si>
    <t>UNDRR consultant TORs review ( aug6)</t>
  </si>
  <si>
    <t>Littereture review selection ands sent to botswana secopnded expert for praparing Del 7,1 Focus( aug 6</t>
  </si>
  <si>
    <t>aug 02 to 06 2021</t>
  </si>
  <si>
    <t>review monthly report WP 3 focus africa 'aug6)</t>
  </si>
  <si>
    <t>supervise onset map generation ' (aug6 and 5)</t>
  </si>
  <si>
    <t>review forward statement of the state of climate report 2021 ( aug 05 and 6  FOCUS and GFCS)</t>
  </si>
  <si>
    <t>supervise onvection map generation by interns and secondedd ( aug 4 and 5 SWIFT)</t>
  </si>
  <si>
    <t>start preparation of concept for side event at COP 26 ( aug 3 and 4)</t>
  </si>
  <si>
    <t>SWICOF preparation organization with continental and regional technical note ( aug 2 and 3 FOCUS, ClimSA)</t>
  </si>
  <si>
    <t>Hubert timeline, discuss ClimSA com staff contract , supervise for preparation of threed repository for zimbabwe products for the parliament dialogue ( july31, ClimSA, Focus)</t>
  </si>
  <si>
    <t>didactic material for SWIOCOF review collection ( FOCUS, ClimSA), review DRR nesletter paper for SWIFT,  supervise and explain trainng concept for HPC to INTERTECH ( ClimSA ) ( july 30 2021</t>
  </si>
  <si>
    <t>review Wmo consultant service contract on activity 2,1, review swift acmad contribution to ecmwf newsletter with swift ( ClimsA wmo), ( jul 29</t>
  </si>
  <si>
    <t>prepare UNDRR consultant ToRs at ACMAd and arival discussions (ClimsSA), technical note on zimbabwe for commented ' FOCUS and Climsa),  reinstate ACMAD role in MISVA briefing in SWIFT  ( Jul 28</t>
  </si>
  <si>
    <t>swift budget and plan preparation , MISVA briefing preparation supervision, swift executive committee meeting minutes review, exchange on the use of interns to implement ACMAD EUMETSAT MoU , review presented onset maps (jul 25, 26</t>
  </si>
  <si>
    <t>Jul 25 ,26 to 31 july 2021</t>
  </si>
  <si>
    <t>Jul 19 to 23 2021</t>
  </si>
  <si>
    <r>
      <t xml:space="preserve">facilitate staff accces to ARC data, update start ogf sesaon maps and validation, discuss UNDRRR consultant dedeployment ClimSA, review swift lecture to interns on meningitis vigilance 'ClimSA) </t>
    </r>
    <r>
      <rPr>
        <sz val="11"/>
        <color rgb="FFFF0000"/>
        <rFont val="Calibri"/>
        <family val="2"/>
        <scheme val="minor"/>
      </rPr>
      <t>prepare login and passwort for EU Foccus online system</t>
    </r>
    <r>
      <rPr>
        <sz val="11"/>
        <color theme="1"/>
        <rFont val="Calibri"/>
        <family val="2"/>
        <scheme val="minor"/>
      </rPr>
      <t xml:space="preserve"> , discuss Sés sessions at RCOFs as part of Swift   ( Jul 23</t>
    </r>
  </si>
  <si>
    <r>
      <t xml:space="preserve">Visa for UNDRR consultant addressed, discuss </t>
    </r>
    <r>
      <rPr>
        <sz val="11"/>
        <color rgb="FFFF0000"/>
        <rFont val="Calibri"/>
        <family val="2"/>
        <scheme val="minor"/>
      </rPr>
      <t>category r withth Al</t>
    </r>
    <r>
      <rPr>
        <sz val="11"/>
        <color theme="1"/>
        <rFont val="Calibri"/>
        <family val="2"/>
        <scheme val="minor"/>
      </rPr>
      <t>i , validation of state of climate report ClimSa, Working from home cost payment in SWIFT discussed  July 22</t>
    </r>
  </si>
  <si>
    <t xml:space="preserve">   designate ACMAD participants to swift python training, reports on swift coproduction workshop review,  Jul 21</t>
  </si>
  <si>
    <r>
      <t xml:space="preserve">    review ToRs and Mous for secondments , </t>
    </r>
    <r>
      <rPr>
        <sz val="11"/>
        <color rgb="FFFF0000"/>
        <rFont val="Calibri"/>
        <family val="2"/>
        <scheme val="minor"/>
      </rPr>
      <t>participant contact familiarization on EU Focus portal</t>
    </r>
    <r>
      <rPr>
        <sz val="11"/>
        <color theme="1"/>
        <rFont val="Calibri"/>
        <family val="2"/>
        <scheme val="minor"/>
      </rPr>
      <t xml:space="preserve"> , respond to invitation to high level session of EUMETSAT user forum  ClimSA   Jul 20</t>
    </r>
  </si>
  <si>
    <t xml:space="preserve">  legacy plan discussion for swift, WMO SC on ESMP WG/Standing committee meeting  ClimSA, discuss COP side event merge with AUC ClimSa at COP, review update SoC and ask to upload for comments  Jul 19 2021</t>
  </si>
  <si>
    <t>Jul 12 to 16 2021</t>
  </si>
  <si>
    <t>aug 30, 31 and sep 1</t>
  </si>
  <si>
    <t>receipt of the advance payment for SADC activities in FOCUS Africa on seept 1 2021</t>
  </si>
  <si>
    <t>meeting to prepare Reg Steering meeting of ECCAS GFCS and presac forum, Endorsment of AUC chair person expected next week</t>
  </si>
  <si>
    <t>specific objectives and the programme of Reg steering meetings ( use acmad account when needed)</t>
  </si>
  <si>
    <t xml:space="preserve"> endorsement by steering body of rules of procedures, the procedure for selection of pilot country endorsed, criteria for selection of master students endorsed by sttering meeting, ACMAD orientation on potential schools to train selected people</t>
  </si>
  <si>
    <t>At PRESAc a seession with PRs for 2 days Monday and Tuesday of PRESAC to deliver an update of the constituton document in line with ECCAS Institutional Reform</t>
  </si>
  <si>
    <t>sept 2 and 03</t>
  </si>
  <si>
    <t>finalize arrangements for payments in GFCS, instruct to focus now on infrastructure for computing and security laptops with quality software, storage disks of good quality supporting high temperatures.</t>
  </si>
  <si>
    <t xml:space="preserve">instruct staff for participation to proposals writing of EU infrastructure funding, </t>
  </si>
  <si>
    <t xml:space="preserve">upgrade uclip deliverable on model assessments with a section on individual model preformances, </t>
  </si>
  <si>
    <t>follow up with NRC deployee on contributions of AUC and ECA on the state of climate report for 2020, guidance of focus Africa seconded expert , coordination meeting with supervisors of AIMS interns (jul 12</t>
  </si>
  <si>
    <t>Contribution to reporting and planning for next months meeting with GFCS staff, FOCUS Africa staff, ACMAD MISVA support team ( Jul 13</t>
  </si>
  <si>
    <t>Draffting of technical aspects of GFCS staff contracts , support to generate draft contracts and share with staff through RAF ( Jul 14</t>
  </si>
  <si>
    <t>Exchange with swift staff on finance, invoice, funds received, expenses including working from home additional cost,  ressources used and cash flow statement (jul 15 and 16</t>
  </si>
  <si>
    <t xml:space="preserve">Train OJTs and Seconded experts on the RPSS methodology and application, follow up efforts on developing mHEWS at contiental levl, meetiing with UNDRR CIMA on infrastructure, tools , productss and user interfaceJul 16 and 17, </t>
  </si>
  <si>
    <t>Jul 05 to 09 2021</t>
  </si>
  <si>
    <t>supervision and review of synoptic forecast technical note including contribution to MISVA (jul 3 2021)</t>
  </si>
  <si>
    <t>preparatory meeting for the FOCUS Africa Advisory Board event, rewiew of impala consultant payment and debts to Ben Lamptey, review  for submission to WMO of finance report on the guidance to PRESAC jul 05 and 06 2021</t>
  </si>
  <si>
    <t xml:space="preserve">Briefing MISVA preparation jul 06, identification of historical Tmax dataset to validate TMAX forecasts at ACMAD jul 06 </t>
  </si>
  <si>
    <t>collect and share WMO guidelines and ensemble prediction,  supervision of staff to validate climTAg tool of countries Guinea Conakry, Nigeria, jul 08</t>
  </si>
  <si>
    <t xml:space="preserve">review and revise D7.1 of Focus Africa drafted by Jansen including a ppt with recommendations and partners responsible for implementation Jul 02 to 09, </t>
  </si>
  <si>
    <t>28 Jun  to 02 Jul 2021</t>
  </si>
  <si>
    <t>based on validation, a revision  of the onset definition is made  for Agraclim KIMPALA, finalize drafting of the Board Report jul 01 and 02</t>
  </si>
  <si>
    <t>monitor Uclip sensors installation and testing, discuss how to identify and motivate a group of volunteer obverevers june 25, jul 02</t>
  </si>
  <si>
    <t>From July 2020 to December 2020 we will also rely on time sheets of that period</t>
  </si>
  <si>
    <t xml:space="preserve">From January to June 2021, time sheets have been made and can be consulted </t>
  </si>
  <si>
    <t xml:space="preserve">meet with Serges on kakemono 1  and restructuring the content with Goal , Result areas,    user sectors </t>
  </si>
  <si>
    <t xml:space="preserve">revise the litteraure review paper on climate models for Uclip </t>
  </si>
  <si>
    <t>Sep 03 and 04</t>
  </si>
  <si>
    <t>Aug 15 to sep 04</t>
  </si>
  <si>
    <t>supervise production and review of uclip workshop reop and , deliverable on user requirements for Uclip</t>
  </si>
  <si>
    <t>Sep 02 to 10 review inputs from Sebastian grey on Mous with institutions in southern Africa</t>
  </si>
  <si>
    <t>Sep 02 to 10</t>
  </si>
  <si>
    <t>Propose to say LoAs for activity work on these on Monday Sep 06</t>
  </si>
  <si>
    <t>sep 07 2021</t>
  </si>
  <si>
    <r>
      <t xml:space="preserve">Sajadul consultant Tors:  </t>
    </r>
    <r>
      <rPr>
        <b/>
        <sz val="11"/>
        <color theme="1"/>
        <rFont val="Calibri"/>
        <family val="2"/>
        <scheme val="minor"/>
      </rPr>
      <t xml:space="preserve">objective: facilitate establishment of continental impact based early warning system </t>
    </r>
  </si>
  <si>
    <t>continental watch  need to locate hazards not the country's expecting Hazard, continental watch not yet well</t>
  </si>
  <si>
    <t xml:space="preserve">prepare situation report on disasters that have occurred, ACMAD  supply template for situation report and regularly collect data on hazards to populate the situation report , act as reviewer of the draft situation report, </t>
  </si>
  <si>
    <t>specific objectrives:  improve risk understanding , establish a situation room at AUC , ACMAD and RECs with is colleagues consultants</t>
  </si>
  <si>
    <t>2)Design ACMAD watch centre  with SOPs, first SOP in sep 20 to organize ACMAD AU Situation room</t>
  </si>
  <si>
    <t>1)coordinate data exchange at continental and regional  ( a status on data exchange done, action : contact casa GISC to collect metadata template for WIS, fill with products selected from ACMAD's list for Mydewetra and sent to casa for upload in the GISC library, need to map new data exchange set up adding WIS and Mydewetra</t>
  </si>
  <si>
    <t>3) Install mydewetra data server at ACMAD for data exchange ( no progress pending on the infrastructure to be install in ACMAd situation room, may be difficult to achieve by end of september)</t>
  </si>
  <si>
    <t>4) work with ACMAD to integrate  forecast product ( Sajadul involved in preparation of continental watch template, regular data collection and review of draft continental watch issued twice weekly since  end of May 2021 )</t>
  </si>
  <si>
    <t>review agenda for WWRP WGTMRP IWM Training on S2S</t>
  </si>
  <si>
    <t>reunion SAF :  Ordre du jour provisoire:
1- point sur les états spécifiques et justificatifs des petits projets ( OMM/Guide, AGRACLIM, FOCUS, UClIP, SWIFT , KIMPALA;
2- situation de la saisie des transactions 2021 dans journaux et rapprochements au 31 Août 2021;
3- mise à jour du tableau du personnel et situation des dossiers du personnel en particulier les FA et MD;
4) Organisation du travail pour optimiser la suite
5) divers</t>
  </si>
  <si>
    <t>Saisie</t>
  </si>
  <si>
    <t>OMM/guide fini avec reporting,   AGRACLIM  lambert doit relire l' accord agraclim partie finance, pièces justificatives en cours de classement, Uclip  rapport et pièces à faire, SWIFT we are waiting for the payment of next installment, FOCUS  justif personel et ordinateurs achetes,   KIMPALA  ???. point a faire avec  Godefroid,</t>
  </si>
  <si>
    <r>
      <t xml:space="preserve">raprochement de tous les comptes faits jusqu'en Juillet  2021, </t>
    </r>
    <r>
      <rPr>
        <b/>
        <sz val="11"/>
        <color theme="1"/>
        <rFont val="Calibri"/>
        <family val="2"/>
        <scheme val="minor"/>
      </rPr>
      <t xml:space="preserve"> état de la trésorerie  a faire par zeinabou et Lambert</t>
    </r>
  </si>
  <si>
    <t>mise à jour du tableau du personnel et situation des dossiers du personnel en particulier les FA et MD</t>
  </si>
  <si>
    <t xml:space="preserve">personnel acmad, agents  acmmadd, FA et MD,  8 MD au total pour 2021 6 sur 8 </t>
  </si>
  <si>
    <t xml:space="preserve">Nafissa a eu un cheklist des piesces de recruitement GFCS,n le dernier contrat de Lambert non retrouvé, </t>
  </si>
  <si>
    <t>avions assisté à votre présentation sur les sécheresses et l’incidence de la méningite en Afrique, lors de l’atelier Santé-Climat de la COI en juillet dernier. Notre formation contient un module sur « La biodiversité, le climat et l’approche One Health »</t>
  </si>
  <si>
    <t>july 2021</t>
  </si>
  <si>
    <t>sept 09 2021</t>
  </si>
  <si>
    <t>au</t>
  </si>
  <si>
    <t xml:space="preserve">final review of 2019 audit and sent to auditor, discuss by email wit Faka on the unmerging of side event application, </t>
  </si>
  <si>
    <r>
      <rPr>
        <b/>
        <sz val="11"/>
        <color theme="1"/>
        <rFont val="Calibri"/>
        <family val="2"/>
        <scheme val="minor"/>
      </rPr>
      <t>exhibit materials include  Video</t>
    </r>
    <r>
      <rPr>
        <sz val="11"/>
        <color theme="1"/>
        <rFont val="Calibri"/>
        <family val="2"/>
        <scheme val="minor"/>
      </rPr>
      <t>,You have the opportunity to show up to five (5) videos.
Length: up to 180 seconds.
Format: 16:9, full HD with invision subtitles.
Delivery format: to be confirmed.
For accessibility, videos should be invision sub-titled and provided with alt text or a transcript.</t>
    </r>
  </si>
  <si>
    <r>
      <rPr>
        <b/>
        <sz val="11"/>
        <color theme="1"/>
        <rFont val="Calibri"/>
        <family val="2"/>
        <scheme val="minor"/>
      </rPr>
      <t>exhibit materials include  pictures and text</t>
    </r>
    <r>
      <rPr>
        <sz val="11"/>
        <color theme="1"/>
        <rFont val="Calibri"/>
        <family val="2"/>
        <scheme val="minor"/>
      </rPr>
      <t xml:space="preserve">:  There is the opportunity for additional pages to give further information or tell a more detailed story in a narrative format. Please provide information and pictures that help answer the questions below. It is recommended that all of your answers make up approximately 300-100 words in total. </t>
    </r>
  </si>
  <si>
    <t xml:space="preserve">1. How is your Party/organisation helping to tackle climate change? What specific issues are you working/focusing on?
2. Tell us how the topic of your exhibit relates to the goals of COP 26 listed below and/or the full implementation of the Paris Agreement?
- Secure global net zero by 2050 and keep 1.5 degrees within reach;
- Adapt to protect communities and natural habitats;
- Helping to mobilise at least $100bn in climate finance per year; -Working together to accelerate action.
3. Please elaborate on the specificity of the thematic category/categories of your exhibit (gender and climate change/disability and climate change/food security/just transition, etc.) and why do you find it important to focus on it? 
Please provide up to 20 pictures for us to choose from. Pictures must be provided at 72dpi as jpg or png formats.
[Chat]
Using the chat function means that people who see your exhibit can get in contact with you directly.
Please can you let us know:
- What times of day and days of the week will you have someone available to chat with visitors?
- How quickly will someone from your side get back to visitors if no-one is available?
- What time zone you are in?
If you would like to be trained on how to use the chat function, please contact Claire.benson@identitygroup.co.uk </t>
  </si>
  <si>
    <t>Sept 09 2021</t>
  </si>
  <si>
    <t>Africa climate week preparation since June 2021 under GFCS  ClimSA  title Data flow for Climate Change Service in Africa: Challenges and opportunities with new technology ( cloud, AI, remote archiving, processing , autamatic stations….)</t>
  </si>
  <si>
    <r>
      <t xml:space="preserve">I just received little feedback to confirm the agenda for the UNFCCC African Climate Week Side event. </t>
    </r>
    <r>
      <rPr>
        <sz val="11"/>
        <color rgb="FFFF0000"/>
        <rFont val="Calibri"/>
        <family val="2"/>
        <scheme val="minor"/>
      </rPr>
      <t>It will take place the 28th Sep. 18-20h GMT+3.</t>
    </r>
    <r>
      <rPr>
        <sz val="11"/>
        <color theme="1"/>
        <rFont val="Calibri"/>
        <family val="2"/>
        <scheme val="minor"/>
      </rPr>
      <t xml:space="preserve"> </t>
    </r>
  </si>
  <si>
    <t>Data flow for the African Climate Service       at Africa climate week sep 28 2021 18h GMT+3                      ACMAD Andre Kamga</t>
  </si>
  <si>
    <t xml:space="preserve">African Climate Change  Service </t>
  </si>
  <si>
    <t>sep 09 2021</t>
  </si>
  <si>
    <t xml:space="preserve">met with hubert on CDD, seconded staff reports abera, maimouna extension , </t>
  </si>
  <si>
    <t>review Loas for focus Africa</t>
  </si>
  <si>
    <t>sep 08 2021</t>
  </si>
  <si>
    <t>Sept 11, 12 and 13</t>
  </si>
  <si>
    <t>Organize participation to testbed 3 with Niger Met national inputs and user interaction, ACMAD regional D+1 to D+3 forecasts, assess sAjadul progress, register and prepare to attend Focus stakehoolder worshop with focus on Ta&amp;nzania , food security , energy and infrastructure</t>
  </si>
  <si>
    <t>Sep 13 2021</t>
  </si>
  <si>
    <t>Given your role within the WMO Infrastructure Commission (INFCOM) that is SC ESMP, you are invited to provide your comments and feedback on any part of the document, in particular of course in the areas of your specific responsibilities and expertise. You are part of the second rung of the review ladder – follow on from SC-ON and JET-EOSDE. After your review, the drafting will update the HLG document taking your comments into account and then submit it to a wider circles of WMO experts, WMO bodies and co-sponsored programmes, for review. Following the completion of the review process, the document will be submitted in the boreal autumn of 2022 to INFCOM-2 as a draft recommendation to the 19th World Meteorological Congress for its approval.</t>
  </si>
  <si>
    <r>
      <t xml:space="preserve">Dear SC-ESMP members,I would like to forward the request from the President of the INFCOM regarding the High Level Guidance (HLG) on Evolution of Global Observing Systems in response to WIGOS Vision 2040. We are requested to review and provide our feedback on the HLG. This is the review step by INFCOM. After this review, it seems that other communities such as SERCOM will review the updated HLG. Could you please propose the amendment of the document or provide your comments through the document linked below by 22 October?
</t>
    </r>
    <r>
      <rPr>
        <sz val="11"/>
        <color rgb="FFFF0000"/>
        <rFont val="Calibri"/>
        <family val="2"/>
        <scheme val="minor"/>
      </rPr>
      <t>https://wmoomm.sharepoint.com/:w:/s/wmocpdb/Ef0k-UrNldVBrOdDWXwg5toBBR3J5mOxgwoqSuv2faj8OQ?e=vWieGz</t>
    </r>
    <r>
      <rPr>
        <sz val="11"/>
        <color theme="1"/>
        <rFont val="Calibri"/>
        <family val="2"/>
        <scheme val="minor"/>
      </rPr>
      <t xml:space="preserve">
If it is difficult for you to access the link above, you can provide your feedback using the attached document. Then we will consolidate them into the document above.
Thank you for your cooperation in advance.  Best regards, Yuki</t>
    </r>
  </si>
  <si>
    <t>sept 16 2021</t>
  </si>
  <si>
    <t xml:space="preserve">debrief of the 2nd stakeholder workshop </t>
  </si>
  <si>
    <t xml:space="preserve">organization, impacts, content of the workshop, anything learned to improved future stakeholder workshops </t>
  </si>
  <si>
    <t>Sept 13 to 15</t>
  </si>
  <si>
    <t>Food security is the main secotor of interest, 40 attendees from government agencies, students and private sector attended</t>
  </si>
  <si>
    <t>support organization and attendance of Focus stakeholder workshop</t>
  </si>
  <si>
    <t>Second day of workshop 144 participants, workshop lasted 2h30 mm</t>
  </si>
  <si>
    <t xml:space="preserve">dams , airport infrastructure to target, regulation available in Tanzania and we should support compliance with TMA, Focus Africa to support TMA to provide the information, for Tanesco we need their decision making, their data being used, </t>
  </si>
  <si>
    <t>Sep 17 2021</t>
  </si>
  <si>
    <t>attend KIMPALA quartely meeting with preparation of ACMAD presentation on seasonal forecasts, validation and onset monitoring, document on onset definition prepared and shared</t>
  </si>
  <si>
    <r>
      <t xml:space="preserve">focus on capturing all barriers, with questionnaire and interviews will help prioritize, </t>
    </r>
    <r>
      <rPr>
        <b/>
        <sz val="11"/>
        <color theme="1"/>
        <rFont val="Calibri"/>
        <family val="2"/>
        <scheme val="minor"/>
      </rPr>
      <t>easy to work on communication/technological</t>
    </r>
    <r>
      <rPr>
        <sz val="11"/>
        <color theme="1"/>
        <rFont val="Calibri"/>
        <family val="2"/>
        <scheme val="minor"/>
      </rPr>
      <t xml:space="preserve">  and difficult to restructure institutions, </t>
    </r>
  </si>
  <si>
    <t xml:space="preserve">add in the questionnaire a section on the priorities to address the barriers </t>
  </si>
  <si>
    <r>
      <t xml:space="preserve">Kimpala, i Propeler  status of activities, </t>
    </r>
    <r>
      <rPr>
        <b/>
        <u/>
        <sz val="11"/>
        <color theme="1"/>
        <rFont val="Calibri"/>
        <family val="2"/>
        <scheme val="minor"/>
      </rPr>
      <t xml:space="preserve">questionnaire ( on adaptation finance :potential barriers and improvement areas) </t>
    </r>
    <r>
      <rPr>
        <sz val="11"/>
        <color theme="1"/>
        <rFont val="Calibri"/>
        <family val="2"/>
        <scheme val="minor"/>
      </rPr>
      <t xml:space="preserve"> finalized and shared on adaptation finance access, desk reserach finalized, consultations, interviews, preliminary report, final report next year, political, institutional , technological, socio culture barriers, questionnaire to deepen the results of desk research, financial and market barriers, financing is on mitigation most, not clear how much , return on investment low from investor side, projects not agregated to support investment, accreditation lengthy and complex, loan and grants not fit for small farmers, regulatory barriers include wars, ethnical conflict impacting returns, institutional barriers include lack of capacity for administration, computers, no guidance for sectors, information and knowledge people are not available on fund available, language barriers with applications to be in english, not in culture of people to apply for grants,  </t>
    </r>
    <r>
      <rPr>
        <b/>
        <u/>
        <sz val="11"/>
        <color theme="1"/>
        <rFont val="Calibri"/>
        <family val="2"/>
        <scheme val="minor"/>
      </rPr>
      <t xml:space="preserve">To address the barriers what to prioritize? </t>
    </r>
  </si>
  <si>
    <t>from 18h00 to 1930 GMT +1, review the videos for COP and identify areas to filter out, serges to filter out and send to Faka</t>
  </si>
  <si>
    <t>on Sept 15 and 16 overtime work to prepare cop26 videos</t>
  </si>
  <si>
    <t>inputs for the plan at ACMAD to use part of SWIFT additional 155 000 pounds</t>
  </si>
  <si>
    <t>inputs to the criteria to select students for master on climate service in central Africa</t>
  </si>
  <si>
    <t>Sept 20, 2021</t>
  </si>
  <si>
    <t>work with leon to plan and prepare the presentation for the AfWGDRR in nairobi starting on October 04, 2021 on RARS stations ande HPC achievements for NWP to support forecasts and warnings, Continental situation room to be established at ACMAD to provide impacts based forecasting  to suppot emergency operations room at AUC</t>
  </si>
  <si>
    <t>Meet with Romeo to plan and prepare training for hydrologists at pRESAc on integrated water management, production of climate water user interface bulletin</t>
  </si>
  <si>
    <t>sep 21 22 2021</t>
  </si>
  <si>
    <t>revise LoA with NMHSs in focus , plan a meeting online with Sebastian, finalize Climsa ECCAS streering meeting presentation , review rules of procedures, criteriat for pilot country and students for master studies selection</t>
  </si>
  <si>
    <t>Sep 23 and 24</t>
  </si>
  <si>
    <t>participate in the climsa eccas steering meeting</t>
  </si>
  <si>
    <t>sept 27 to oct 01</t>
  </si>
  <si>
    <r>
      <t xml:space="preserve">participate in presac with meeting of PRs on , </t>
    </r>
    <r>
      <rPr>
        <sz val="11"/>
        <color rgb="FFFF0000"/>
        <rFont val="Calibri"/>
        <family val="2"/>
        <scheme val="minor"/>
      </rPr>
      <t>recontact Fetene for signatures</t>
    </r>
    <r>
      <rPr>
        <sz val="11"/>
        <color theme="1"/>
        <rFont val="Calibri"/>
        <family val="2"/>
        <scheme val="minor"/>
      </rPr>
      <t xml:space="preserve"> </t>
    </r>
  </si>
  <si>
    <t>Oct 04 to 06</t>
  </si>
  <si>
    <t>review report of session  5 on atmospheric composition observations at virtual EUMETSAT forum , prepare to make the presentation of the report with a ppt at the  high level section of the EUMETSAT User Forum</t>
  </si>
  <si>
    <t>meet on pay slip and the charges to resend to ACMAd by staff</t>
  </si>
  <si>
    <t>SAWIDRA accounts closure letter and annexes signed and sent to AfDB</t>
  </si>
  <si>
    <t>meeting with SAF, factures locations onersol, factures location cabine, autres factures clients et fournisseurs, transfert des avantages du personnel vers le compte de reserves, autres éléments de préparation de l'audit 2020, situation avec Natanda</t>
  </si>
  <si>
    <t>fiche des personnes louant à onersol par Nafissa depuis 2020</t>
  </si>
  <si>
    <t>liste des personnes ayant sejourne en 2020 et 2020 Zeinabou, prendre le carnet de reçu agent onersol chez Safia  et faire par Binta et contrôle par Zeinabou,  facture de la cabine également  puis remettre la facture du client cabine</t>
  </si>
  <si>
    <t xml:space="preserve">etat global de remuneration du personnel 2020 fait ,  etat des avancements et paies du personnel en 2019 et 2020,  Tableau de reajustement pensions </t>
  </si>
  <si>
    <t xml:space="preserve">reponse aux affaires étratrngères sur les impots avec copie aux impots d' ici vendredi </t>
  </si>
  <si>
    <t>tous les GRH classeurs remis a Lambert pour contrôle</t>
  </si>
  <si>
    <t>supervise the forecaster team leader, discuss his activity schedule for this week, review and update ToRs of service contract staff in ClimSA, review contract of Manfred</t>
  </si>
  <si>
    <t>Oct 06 2021</t>
  </si>
  <si>
    <t>attend high level session of EUMETSAT user forum, ACMAD staff to train online with EUMETSAT, special course for marine , land, climate applications, atmospheric composition training in the future, testbed approach to train to operationally experiment products,  go to asmet page, emeutsat training page, courses and case studies</t>
  </si>
  <si>
    <t>internet a challenge, more than one trainee per countries, be aware months in advance for training, traiing on how to use imagery, training for readiness to MTG, pracvtical sessions with case studies and test beds</t>
  </si>
  <si>
    <t>combine satellite and NWP data in training</t>
  </si>
  <si>
    <t xml:space="preserve">inventaires des pieces, donner les checklists pour  pour verifier les pieces justificatives,  a mohammed </t>
  </si>
  <si>
    <t>Participate in capacity building session of high level segment at EUMETSAT user forum with presentation and SAWIDRA achievements and way forward with recommended actions to include in ongoing and upcoming initiatives AMSAF, MTG transition, HYDROMET, ClimSA</t>
  </si>
  <si>
    <t xml:space="preserve">meet with SAF,  Binta pour les factures et locations cabine et onersol, modele de facture validé, souches de locations et classeurs 2020, bjan et Feb 2020, toutes les factures jusqu'en dec 2020 le mardi 12 octobre fait et vérifié par Zeinabou, </t>
  </si>
  <si>
    <t xml:space="preserve">tableau des locataires onersol sur la base des fiches à signer par nafissa et tableau des recettes onersol par safia à Signer,   </t>
  </si>
  <si>
    <t>liste des fournisseurs  à faire par djibo  pour 2020,  liste des clients nafissa et djibo, liste des partenaires chez lambert,  a controler en raprochant du compte des fournisseurs, clients et partenaires mardi 12 octobre 2021</t>
  </si>
  <si>
    <t>Inventaires des immo faits, dettes personnels, transfert des avantages personnels vers le compte de reserve venant du compte d'exploitation  a faire mercredi 13 Octobre ,  MoU facus avec les NMHS de l'Afrique  australe, etats financiers ifr, lundi 11 octobre cabinet d'appui a l'établissement des états ifrs sélectionné, contacter rafiou pour acheter le logiceil de consolidation  et configurer la base Climsa , desastiver tompro paie et activier tompro paie ACMAD  pour tous les projets, correction des incohérences sur la base de ACMAD sur Tompro , demander les dossier d'exclusisité du fournisseur Tompro pour passer de gré à gré</t>
  </si>
  <si>
    <t xml:space="preserve">relevé , journaux,  voir Mohammed,  un draft de rapport d'audit doit etre disponible en dec 2021, Mohammet pointe les documents pris,  rediger un addendum au reglement financier qui dit que l' original scannée peut remplacer le papeir perdu,  publier la demande de proposition pour selectionner  le cabinet d'audit </t>
  </si>
  <si>
    <t>develop kakemono for presenting acmad climsa project</t>
  </si>
  <si>
    <t xml:space="preserve">clinsa and situation room at auc en route for  Dubai expo with oct 13 2021  event  on status of implementation of Sendai Framework in Africa, showcase on early warning </t>
  </si>
  <si>
    <t>interim note for Leon to monitor preparation of audit 2020, he organize a meeting on oct 12 to monitir preparatory work for audit</t>
  </si>
  <si>
    <t>12 to 13 oct 2021</t>
  </si>
  <si>
    <t>12 october arrival in dubai, 13 attend the AUC dubai expo day on 13 oct 2013</t>
  </si>
  <si>
    <t>oct 14 return to Niamey</t>
  </si>
  <si>
    <t>oct 14 2021</t>
  </si>
  <si>
    <t>request Serges to share the cop 26 side events schedule, put a presnetation on GCFS implementation at national level: the case of cote d'ivoire</t>
  </si>
  <si>
    <t>prepare concept notes for side events at cop 26, including the side event with Nicole, Afdb on SAWIDRA, WMO on state of climate, side event with climsa bruxels</t>
  </si>
  <si>
    <t xml:space="preserve">prepare swift executive comittee meeting of oct 2021, review strawman document on nowcasting guideling for WGTMR in WWRP, </t>
  </si>
  <si>
    <t>Review and update KIMPALA report on exploring relevance and possibilities for seasonal forecasts</t>
  </si>
  <si>
    <t>S2S paper published,  white papers policy briefs being prepared,  have a swift expert at ACMAd to faclitate archive of swift case studies, training materials SOPs in acmad archive and prepare a training module on onset for next years RCOFs in Africa</t>
  </si>
  <si>
    <t>190 0000 thousand to spend in Africa and   about 240 000 pounds in total to spend priority activities are   staff time in Africa, training, science meeting and summer school,  have a position in Africa on evaluation co*production,</t>
  </si>
  <si>
    <t>ACMAD training activities with preparation of training material for swift, include case studies, prototype products , OJT, internships, secondments</t>
  </si>
  <si>
    <t xml:space="preserve">attend the executive committee meeting of swift ask elijah to liaise with ali and tamo to donwload training material and put on acmad THREDDS data server, </t>
  </si>
  <si>
    <t>following executive committee meeting, make sure elijah s budget reach march 2022 and that acmad ask for about 50000 pounds from November to March  , visit of Dr &lt;lamptey for  3 weeks to one month at  7,500 pounds</t>
  </si>
  <si>
    <t xml:space="preserve"> meet with Gilles, select for the vehicle, evaluation of offers tomorrow, support for communication material for cop 26,  Serges traine sur les dossiers, il faut les 3 formats , sunshine et lawal  ils viendront en novembre 2021,  Gamma sur la livraison  hors taxes et hors douanes, cqution si Gamma veut l'avance, il faut une caution bancaire </t>
  </si>
  <si>
    <t xml:space="preserve">ce 15 oct garantie de 20 dollars a safia, elle remet 10 000 f pour moi pour aider au mariage de la fille de mamane , je lui remet 10 000f lundi et récupère 20 dollars </t>
  </si>
  <si>
    <t xml:space="preserve">contrôle du scannage 2020 de mohammed 2020 le 26 octobre par zeinabou, Rediger un admendum au reglement financier pour que les originaux scannés remplace les doc produits, recrutement cabinet audit lambert et Gilles   publient la DP,  la DP a distribuer la semaine prochaine  et recruter le consultant IFRS, </t>
  </si>
  <si>
    <t>oct 16 to 17</t>
  </si>
  <si>
    <t xml:space="preserve">respond to Kimpala on comments , interact on MHEWS </t>
  </si>
  <si>
    <t>Oct 18 2021</t>
  </si>
  <si>
    <t xml:space="preserve">continental challenges to implement MHEWS  at the african platform for DRR part of ClimSA, </t>
  </si>
  <si>
    <t xml:space="preserve">Outcome 1 of MEWS </t>
  </si>
  <si>
    <t>Funded by Italy Government, outcome 1 on legal and instotutional review and design by AUC</t>
  </si>
  <si>
    <t xml:space="preserve">outcome 2:  governance, no country has international standard of MHEWS, investments are on response not early warning early action, few members have legislation on MHEWS , no data sharing policy without central DRR data base, laxck of experts on risk mapping,  little observing infrastructure </t>
  </si>
  <si>
    <t xml:space="preserve">need a contonental MHEWS coordinator, continental technical working group in AWGDRR, National technical working group  with a national coordinator, </t>
  </si>
  <si>
    <t>All RCCs to bring roll up  banners ( on presentation of ClimSA ACMAD, Services for agriculture, health, DRR) at Africa pavillion,  AOPC (Faka) side event with ACMAD presenting services on agriculture, DRR and health</t>
  </si>
  <si>
    <t xml:space="preserve">meeting on COP 26  organization,  AUC joint side event climSA and GCCA + at cop second week, Nov 2, afternom 15  18 pm, Nov 2 10 to 12h  at the  south Africa Pavillion, side event on climsa  at COP , side event SAWIDRA  in AUC /AfBD pavilion   </t>
  </si>
  <si>
    <t>demandes de virements comptes 52 et 77, journaux, releves et rapprochements bancaires depuis juin 2021</t>
  </si>
  <si>
    <r>
      <t>Budget for ond 2021 for</t>
    </r>
    <r>
      <rPr>
        <b/>
        <sz val="11"/>
        <color theme="1"/>
        <rFont val="Calibri"/>
        <family val="2"/>
        <scheme val="minor"/>
      </rPr>
      <t xml:space="preserve"> uclip, kimpala, focus, gfcs</t>
    </r>
  </si>
  <si>
    <t>22 october 2021</t>
  </si>
  <si>
    <t xml:space="preserve">tasks for Lawal and Shunshine </t>
  </si>
  <si>
    <t xml:space="preserve">leave to Accra for visa to glasgow on oct 29, attend swiocof mini </t>
  </si>
  <si>
    <t>23 to 29 October 2021</t>
  </si>
  <si>
    <t>Nov 01 2021</t>
  </si>
  <si>
    <t xml:space="preserve">organize side event on implementation of GCFS in Africa, with presentation on trends and impacts of climate, high impact weather and climate forecasting service in Africa, statuts of NFCS implementation the case of cote d'ivoire, and GIS tools for environmental monitoring in Brazil  at cop 26, Participate in Structured Expert Dialogue on new nkowledge and gaps on climate  with paper on climate trends and impacts for Africa as RCC operating in the continent, </t>
  </si>
  <si>
    <t xml:space="preserve">Contrary to previous communications, the SED meetings start from 15.30pm to 18.30 pm on both days (today and tomorrow) in Room Strangford Lough, Armadillo (Building C). Kindly confirm details on CCTV.  Attend the High level session of heads of states and governments  raising awareness on the urgency for action to move NDC from the 2,7 .C future  from the current pledges in NDCs twards below 2 °C and  targeting 1,5.C </t>
  </si>
  <si>
    <t xml:space="preserve">what action should finisters take,, what approach to new finance systems, How can government and actors scale up privarte finance to developing countries for adaptation and mitigation ? What role should public finance play in improving the conditions for this shift?  what progress has been made to deveopl a financial system to support a net zero and climate resilien future? What steps can Ministers take to ensure this is further enhanced in the future and to ensure it delivers better growth for developing countries?  What soecific actions can ministers take to further enhance the scale and effectiveness of climate , in particuilar with regards to the $100 bn per year goal? </t>
  </si>
  <si>
    <t>Nov 03 2021</t>
  </si>
  <si>
    <t>Nov 04 to 11</t>
  </si>
  <si>
    <t xml:space="preserve">attend side event on african citizen views ob climate change at IPCC pavilion on Nov 10, interview with spanish TV in catalogna  on Nov 10, on Nov 11 attend at Africa pavilion the CR4D milestones and achievements , organized sawidra achievement side event at Africa Pavilion, attend the Africa day with statement on MHEWS sitiation room and high impavct weather forecasting, </t>
  </si>
  <si>
    <t>Nov 11 2021</t>
  </si>
  <si>
    <t xml:space="preserve">Legacy meeting for swift 
November 11 2021
1.	-v  workshop on the nmhs  achievements  link to  summer 
2.	Build training materials at acmad with tesbed and summer schools 
3.	 S2s  
4.	Make sure swift deliverables are 
Synoptic forecasting  
Nowcasting  with garba 
Lawal and nowcasting microbursts 
 Synoptic , s2s , seasonal 
Document 
Deliverables for march    2021  instruction manuals nowcasting, synoptic  instruction manuals
Standard operating procedure from testbeds  and other  eebnts  for nowcasting, synoptic , 
Collecting the instruction 
Testbed to transfert convection permitting  products and diagnost
Vision t for ACMAD to lead , swift support acmad to  
Write down the objective and bring that in February with met office and wmo to provide data and
San support acmad on legacy , 
Write one page summarizing the vision for future testbed, acmad propose testbed annual to accelerate upto date research knowledge to forecastsers
To achieve we need support on data , model , tools and methods, arrange meetings of stakeholders to coordinate , met office , , MISVA, ECMWF access to S2S , synoptic deterministic and ensembles 
 , NCEP, WMO  guidelines, materials to operate generate over the past years 
Draft by san and review by the group next week.  
Access to S2S 
Contribute material to instruction manuals,  </t>
  </si>
  <si>
    <t>very urgent to finalize ToRs for recruitment of consultant focus Africa southern Africa TMA, Mauritius and Botswana</t>
  </si>
  <si>
    <t xml:space="preserve">need to take 120 us dollars to serges, i took hesterday 400 euros to serges to be reimbursed in niamey ,  i paid the visa for France transit , </t>
  </si>
  <si>
    <t>Nov 14 to 15 2021</t>
  </si>
  <si>
    <t>back from cop 2021 and prepare for RAI committee meeting on services  scheduled for 09 :00 nov 16, , climsa forum 10h35 to 11h20 on climate services for health</t>
  </si>
  <si>
    <t xml:space="preserve">About the Programme
The goal of the Intra-ACP Climate Services and Related Application (ClimSA) Programme (EUR 85 million / 6 years) is to support the climate information services value chain with technical assistance, financial assistance, infrastructure and capacity building to improve wide access to, and use of climate information, and to enable and encourage the generation and use of climate services and applications for decision making processes at all levels.
ClimSA will contribute to fostering sustainable development through the prevention of desertification, preservation of ecological biodiversity and sustainable use of water management in ACP countries, by improving the decision-making process through informed adaptation options to climate variability and change. This action will strengthen coordination between climate services providers and users in climate-sensitive sectors, to resource and implement the Global Framework for Climate Services (GFCS) at all levels.
ClimSA’21 Forum │ Results &amp; Key Messages
The ClimSA Programme overall objective is to strengthen the climate service value chain through building the capacities of decision-makers at all levels to make effective use of climate information and services. This action will strengthen the tools to bridge climate services stakeholders and users in climate-sensitive sectors to resource and implement the Global Framework for Climate Services (GFCS) at all levels. 
Expected Results
    Output 1: Interaction between the users, researchers and climate services providers in ACP regions is structured;
    Output 2: Provision of climate services at Regional and National level is effectively guaranteed and secured;
    Output 3: Access to Climate Information is improved;
    Output 4: Capacity of ACP regions is enhanced to generate and apply climate information and products relevant to their particular concerns;
    Output 5: Climate-informed decision-making is enhanced and climate services are mainstreamed into policy processes at regional and national levels.
Key messages: Review of stakeholder needs’ requirement
The ClimSA Forum will serve as a platform to enable discussions on the current status of the application and the evaluation of the usefulness of the climate information services in the six regional organisation regions and the expectation of the stakeholders under the ClimSA programme. It will also foster exchange between climate service users and providers across the regions of the OACPS.
Outputs
    ClimSA Forum report
    List of gaps, needs and potential development opportunities from Users
    Stakeholder engagement plan for the co-design and co-production of the improved services
 </t>
  </si>
  <si>
    <t xml:space="preserve"> Dear Participatnts,
                             I confirm that the inaugural meeting of the Committee on Services will start at 0800 UTC at the link below: 
https://wmo-int.zoom.us/j/84397550621?pwd=cmFDMmtpZEMwQzRrbFk5T1JSeUo4UT09
Please connect an hour before the commencemnet of the meeting to check your connections and audio.</t>
  </si>
  <si>
    <t xml:space="preserve">RA I  chair of the service committee for the region provide welcome remarks ,  he welsomed the participants , this is first SerCOM RA I meeting, constraints by COVID 19, services a key for Africa, </t>
  </si>
  <si>
    <t xml:space="preserve">weinjin , stella aura, felipe, from wmo, pr of nigeria mansour matazu, daouda president of ra i,   </t>
  </si>
  <si>
    <t xml:space="preserve">wmo remarks by director of wmo services he thank south africa and say on behalf of sg wmo he thank all for participating virtually and physically, </t>
  </si>
  <si>
    <t xml:space="preserve">remarks by daouda konate </t>
  </si>
  <si>
    <t xml:space="preserve">presentation of the committee structure with ACMAd kamaga as representative of global centres for data analysis and forecasting, academics and research institutes </t>
  </si>
  <si>
    <t xml:space="preserve">ToRs of the committe on services of rA I on weather, climate and environmental services, collaborate with SERVCOM and coordinate with RAI body, oversee strategy for capacity building in RA I, provide guidance on UIP, </t>
  </si>
  <si>
    <t>nov 16 2021 links to climsa forum</t>
  </si>
  <si>
    <r>
      <t xml:space="preserve">contrat CFAO déjà signer par le DG CFAO, contrat des lawal et sunshine pres à signer, </t>
    </r>
    <r>
      <rPr>
        <sz val="11"/>
        <color rgb="FFFF0000"/>
        <rFont val="Calibri"/>
        <family val="2"/>
        <scheme val="minor"/>
      </rPr>
      <t xml:space="preserve">protection derriere de la 4 x4 </t>
    </r>
    <r>
      <rPr>
        <sz val="11"/>
        <color theme="1"/>
        <rFont val="Calibri"/>
        <family val="2"/>
        <scheme val="minor"/>
      </rPr>
      <t xml:space="preserve">a acheter </t>
    </r>
  </si>
  <si>
    <t>Nov 17 2021</t>
  </si>
  <si>
    <t>meet with Gilles, demande d exo  au affaires étrangères, donne a cfao  apres signature  aux affaires étrangères,, ordinateurs  de gamma traine a cause de leur situation de régularité fiscale,  à cause de l'absence de régularité fiscale du marché,     attestation de régularité fiscale par marché mainetenant</t>
  </si>
  <si>
    <r>
      <t xml:space="preserve"> Dear Participatnts to Committe on services of RA I
                             I confirm that the inaugural meeting of the Committee on Services will start at 0800 UTC at the link below: 
</t>
    </r>
    <r>
      <rPr>
        <b/>
        <sz val="11"/>
        <color rgb="FFFF0000"/>
        <rFont val="Calibri"/>
        <family val="2"/>
        <scheme val="minor"/>
      </rPr>
      <t xml:space="preserve">https://wmo-int.zoom.us/j/84397550621?pwd=cmFDMmtpZEMwQzRrbFk5T1JSeUo4UT09
</t>
    </r>
    <r>
      <rPr>
        <sz val="11"/>
        <color theme="1"/>
        <rFont val="Calibri"/>
        <family val="2"/>
        <scheme val="minor"/>
      </rPr>
      <t xml:space="preserve">
Please connect an hour before the commencemnet of the meeting to check your connections and audio.</t>
    </r>
  </si>
  <si>
    <t xml:space="preserve">
This message is being sent on behalf of Dr. Dieudonné Nsadisa Faka, ClimSA Team Leader from the Organization of African, Caribbean and Pacific Group of States (OACPS). 
Dear Mr. Kamga, 
We would like to remind you that you have agreed to contribute to the ClimSA 21 Forum as Moderator on Forum day 2 (16.11.2021) at 9h35 - 10h20 UTC for the session “Health”. 
In that session, users are sharing experience in the application of climate information services for their socio-economic growth. There will further be a discussion on the investment required for the improved climate services so to meet users’ requirements. The speakers will be Dr. Ado M. Bwaka (World Health Organization) and Adugna Woyessa (Ethiopian Public Health Institute (EPHI)). In your function as moderator, you will be announcing the speakers and present participants’ questions from the Q&amp;A box to the speakers. You will also be closing the session. 
We thank you for your contribution in advance.  Please note that to join the session as a speaker, you must do so via Zoom. The Zoom link to connect to your specific session is:  
 https://us02web.zoom.us/j/87313379723?pwd=c0NoUE9RMmcxMTAzREpPcTJucXRLUT09 
Meeting  ID: 873 1337 9723 
Passcode: 985270 
Please join the session with this link 15 minutes in advance.  This will give us time to test your audio and video.  Please also make sure that you are located in a place with sufficient internet connection.  
In case you were unable to join a speakers’ briefing session, you can access the recording with this link:  
https://us02web.zoom.us/rec/share/__nCnRlHvCSX-ZgpIRKOnYrLxjzLnbX_kqLMeu3myJjUIiV4xcQFlaTnI1qrY5mE.2-RcK8Vrzvot-XPD  
Passcode: %e5^%0yP  
Again, tank you very much for your contribution to the ClimSA Forum. 
If you have any questions or need further clarification, please contact myself or Ms. Vanessa Mazarese -  vmazarese@wmo.int ( +41 78 923 52 22).  
We look forward to your participation and contribution to a successful Forum. 
Best regards,  
Dr. Dieudonné Nsadisa Faka 
-----
Vanessa Mazarese
Associate Communications Officer, Project Management and Implementation Division
Member Services and Development Department
World Meteorological Organization
7bis, Avenue de la Paix
P.O Box 2300
CH-1211 Geneva 2
Switzerland</t>
  </si>
  <si>
    <r>
      <t xml:space="preserve">
Please join the session with this link 15 minutes in advance.  This will give us time to test your audio and video.  Please also make sure that you are located in a place with sufficient internet connection.  
In case you were unable to join a speakers’ briefing session, you can access the recording with this link:  
</t>
    </r>
    <r>
      <rPr>
        <sz val="11"/>
        <color rgb="FFFF0000"/>
        <rFont val="Calibri"/>
        <family val="2"/>
        <scheme val="minor"/>
      </rPr>
      <t xml:space="preserve">https://us02web.zoom.us/rec/share/__nCnRlHvCSX-ZgpIRKOnYrLxjzLnbX_kqLMeu3myJjUIiV4xcQFlaTnI1qrY5mE.2-RcK8Vrzvot-XPD  
Passcode: %e5^%0yP  </t>
    </r>
  </si>
  <si>
    <t>Nov 17 2021 climsa forum link</t>
  </si>
  <si>
    <r>
      <t xml:space="preserve">
Dear Participants, best link for RA I committee on services
                            Please find below the link to the Committee on Services meeting starting tomorrow.
Join Zoom Meeting:
</t>
    </r>
    <r>
      <rPr>
        <sz val="11"/>
        <color rgb="FFFF0000"/>
        <rFont val="Calibri"/>
        <family val="2"/>
        <scheme val="minor"/>
      </rPr>
      <t xml:space="preserve">https://wmo-int.zoom.us/j/84397550621?pwd=cmFDMmtpZEMwQzRrbFk5T1JSeUo4UT09
</t>
    </r>
    <r>
      <rPr>
        <sz val="11"/>
        <color theme="1"/>
        <rFont val="Calibri"/>
        <family val="2"/>
        <scheme val="minor"/>
      </rPr>
      <t>Meeting ID: 843 9755 0621
Passcode: 804967
Every day, 4 occurrence(s)
        Nov 16, 2021 09:00 AM  Nov 17, 2021 09:00 AM Nov 18, 2021 09:00 AMNov 19, 2021 09:00 AM
I hope that the times are Geneva Time. If not, I'll get back to you.</t>
    </r>
  </si>
  <si>
    <t xml:space="preserve">RA I priority requires committees to Tech department and look at how to support, budget 2021 to 2023 in our budgeting , MG to meet in december to adopt worl plan and submit to SG, this requires experts and targets of the intersessional period, President RA I and SG to interact with members , bring decision to SG for support, </t>
  </si>
  <si>
    <t>acmad support testbed  focussed on scientists forecastsers interface and demonstration involving forecasters and specific sector users , use training centres to mainstraim training workshops, testeds and demos outputs into regular modules in RTCs of WMO, share materials from other regions through WMO</t>
  </si>
  <si>
    <t xml:space="preserve">development of climate services, climate services downscaling for NFCS, evaluation and monitoring, tors of the WG, structure of WG, 2022 plan analysis of info gathered questionnaire analysis, generate baseline information, needs assessment and gap analysis, up to February, March to April competency on DRR focus on climate extremes, april-December policy and support on data rescues with study visits, experience sharing, grants for it,   infrastructure development , WP 3 on state of climate for Africa  support from secretariat work with members from Jan to May to deliver state of climate in 2021 to be presented at Egypt COP 27, WP 4 on climate recsearch and modeling    synergies with RCCs and instuitutes on capacity building , competency development, climate variability , extremes and changes , S2S and high impacts events,   WP 5 develop climate products and servoces  RCOFs, NCOFs, services to DRR , health and other sectors, menngitisc, miseals, mentoring countries from experineces sharng,    WP 6 support to policy   implementation and downscaling of services, regional and national climate framework, move from department to agencies trough legislation change in countries,  RAI I has advanced countries who can share experience, encourage NMHSs collaboration with more ministries in countries, appropriate data sharing in countries to relay data trough GTS and othet data sharing plaforms, Jan to Dec to link africa met strategy with GFCS and national strategies, WP evaluation of activities from Nov to Dec 2022, WP 2 on capacity with demo and test bed nigeria involved users and climaient to generate forecasts, get feedbacks involving communities for weather monitoring and use of related services, training on datya rescues, infrastructure, ensemble prediction , state of climate report,  familiarize with new wmo data policy, data policy and technomlogy, regional data and observation monitoring , climate policy ( NDCs, National adaptation plans, National mitigation plans, </t>
  </si>
  <si>
    <t xml:space="preserve"> Please note that to join the session as a speaker, you must do so via Zoom. The Zoom link to connect to your specific session is:
https://us02web.zoom.us/j/87415092409?pwd=aGRWa1lWRnl0WEtGamFUSExWM2xpdz09
Meeting ID: 874 1509 2409
Passcode: 092676</t>
  </si>
  <si>
    <r>
      <t xml:space="preserve">training on messir WIS and GTS  by asecna, on MESSIR WIS learnt functionalities of messir WIS with a web server , learnt to configure messir WIS, structure of asecna WIS with the Niger Met connected to Dakar DCPC,  with ACMAD and AGRHYMET as special DCPC,  </t>
    </r>
    <r>
      <rPr>
        <sz val="11"/>
        <color rgb="FFFF0000"/>
        <rFont val="Calibri"/>
        <family val="2"/>
        <scheme val="minor"/>
      </rPr>
      <t xml:space="preserve">follow up from ACMAD catalogue  generate meta data for WIS ( Pierre et Ali construire les metadata lors des mise à jour des sites report for progress end of Nov 2021 ) </t>
    </r>
    <r>
      <rPr>
        <sz val="11"/>
        <color theme="1"/>
        <rFont val="Calibri"/>
        <family val="2"/>
        <scheme val="minor"/>
      </rPr>
      <t xml:space="preserve">, GTS connections reviewed, state of stations sending data, a GPS for chief of station  will use sms to send data, Ousmane Boaoua is WIS administrator in Niamey, </t>
    </r>
  </si>
  <si>
    <r>
      <t xml:space="preserve"> We would like to remind you that you have agreed to contribute to the</t>
    </r>
    <r>
      <rPr>
        <b/>
        <sz val="11"/>
        <color rgb="FFFF0000"/>
        <rFont val="Calibri"/>
        <family val="2"/>
        <scheme val="minor"/>
      </rPr>
      <t xml:space="preserve"> ClimSA 21 Forum as a  Speaker on day 3 at 17h40 - 18h10 UTC</t>
    </r>
    <r>
      <rPr>
        <sz val="11"/>
        <color theme="1"/>
        <rFont val="Calibri"/>
        <family val="2"/>
        <scheme val="minor"/>
      </rPr>
      <t xml:space="preserve"> for the session “Presentation of Results for Africa” where you will be presenting the results of the Africa-sessions from day 1&amp;2.
We thank you for your contribution in advance.
Please note that to join the session as a speaker, you must do so via Zoom. The Zoom link to connect to your specific session is:
</t>
    </r>
    <r>
      <rPr>
        <b/>
        <sz val="11"/>
        <color rgb="FFFF0000"/>
        <rFont val="Calibri"/>
        <family val="2"/>
        <scheme val="minor"/>
      </rPr>
      <t>https://us02web.zoom.us/j/87415092409?pwd=aGRWa1lWRnl0WEtGamFUSExWM2xpdz09</t>
    </r>
    <r>
      <rPr>
        <sz val="11"/>
        <color theme="1"/>
        <rFont val="Calibri"/>
        <family val="2"/>
        <scheme val="minor"/>
      </rPr>
      <t xml:space="preserve">
Meeting ID: 874 1509 2409
Passcode: 092676
Please join the session with this link 15 minutes in advance.  </t>
    </r>
  </si>
  <si>
    <t>Nov 19 to 23</t>
  </si>
  <si>
    <t>supervise swift staff, climsa staff, meeting on isacip justification, prepare EU audit of SAWIDRA, prepare SAWIDRA training on HPC and discuss payment of auditor</t>
  </si>
  <si>
    <t>prepare/review rules of procedure for AUC  climsa grant, attend meeting on Nov 25 to prepare for the PSC meeting in Gaberonne , review and finalize sajadul deliverables, train pierre on quartely, annual reporting templates</t>
  </si>
  <si>
    <t xml:space="preserve">preparatory meeting for AUC climsa steering meeting  on   status of documents preparation ( with auc acmad board and eccas presentation by acmad and capc and jolly for auc  how are we prepared for work plan and report on achievements), acmad provided documents but not eccas, </t>
  </si>
  <si>
    <t xml:space="preserve">presnet and discussed programme of steering committee, technical committee and advisory board, training for planning demonstration phase for RCCs, joint activities on drought, RCOFs , UIP , training materials per region, guidelines , interegional interactionson methods, tools, data , products, technical notes, catalogue of ptoducts, quality assurance, technical support to </t>
  </si>
  <si>
    <t xml:space="preserve">taking notes by pascal, jolly, dg, auc colleague on climate change, Godefroid for logistic support communication and exchanges, carry receipt for covid </t>
  </si>
  <si>
    <t xml:space="preserve">Review the Knowledge management ECA consultant report for the World Bank MHEWS </t>
  </si>
  <si>
    <t>Nov 27 2021</t>
  </si>
  <si>
    <t>Nov 29 2021</t>
  </si>
  <si>
    <t>Steering meeting, advisory committee and technical expert meeting for ClimSA AQU and all African grants in Climsa</t>
  </si>
  <si>
    <t>Nov 30 2021</t>
  </si>
  <si>
    <t>attend TEM meeting for climsa  recommendation to Jolly ;   Recognizing the need to assess and communicate uncertainties in products and services and particularly MHEWS services, the meeting encourage all providers of hazards monitoring, forecasting, advisories and watches products to share information on their input datasets, methods and processing Tools, products interpretation, tailoring and formating approaches  to facilitate effective understanding and application in climate sensitive sectors.</t>
  </si>
  <si>
    <t>Dec 01 2021</t>
  </si>
  <si>
    <t>meeting of climsa advisory committee</t>
  </si>
  <si>
    <t>Draft recommendation on synergy with SAWIDRA achievements:    Recognizing the substantial Investments  on infrastructure to support hazards monitoring, forecasting, advisories, wateches and warnings through the SAWIDRA project in Africa,  RCCs and Developing RCCs implementing CLIMSA are encouraged to support realt time exchange of SAWIDRA RARS stations data by connecting these stations to the WMO Information System ( GTS and internet) and assimilitating polar orbiting satellite data from these station to improve regional Numerical Weather Prediction for high impact weather.</t>
  </si>
  <si>
    <r>
      <t xml:space="preserve">Draft recommendation for Advisory committee:    Recommendation:  ACMAD liaises with OACPS to use </t>
    </r>
    <r>
      <rPr>
        <b/>
        <sz val="11"/>
        <color theme="1"/>
        <rFont val="Calibri"/>
        <family val="2"/>
        <scheme val="minor"/>
      </rPr>
      <t>S2S forecasting training materials</t>
    </r>
    <r>
      <rPr>
        <sz val="11"/>
        <color theme="1"/>
        <rFont val="Calibri"/>
        <family val="2"/>
        <scheme val="minor"/>
      </rPr>
      <t xml:space="preserve"> developed through WMO and </t>
    </r>
    <r>
      <rPr>
        <b/>
        <sz val="11"/>
        <color theme="1"/>
        <rFont val="Calibri"/>
        <family val="2"/>
        <scheme val="minor"/>
      </rPr>
      <t>additional training material on the generation of products for the annual state of climate report for Africa</t>
    </r>
    <r>
      <rPr>
        <sz val="11"/>
        <color theme="1"/>
        <rFont val="Calibri"/>
        <family val="2"/>
        <scheme val="minor"/>
      </rPr>
      <t xml:space="preserve"> developed  through the copernicus  User Learning Service in the implementation of the ClimSA programme training strategy in Africa</t>
    </r>
  </si>
  <si>
    <t>Dec022021</t>
  </si>
  <si>
    <t>Dec 03 2021</t>
  </si>
  <si>
    <r>
      <t xml:space="preserve">ClimSa briefing with technical note and synoptic bulletin briefing done afternoon , firts verification of past forecasts, monitoring and forecasts ; put 4 p3 pm UTC sat image,  no extreme due to 3 day regular moderate rains, dust at upper level, what about surface dust Barcelona, how you see mediteranean trough, only GFS humidity at 925, 850,  subseasonal variability to be put at one introductory slide, what wave linked to through?  </t>
    </r>
    <r>
      <rPr>
        <b/>
        <sz val="11"/>
        <color rgb="FFFF0000"/>
        <rFont val="Calibri"/>
        <family val="2"/>
        <scheme val="minor"/>
      </rPr>
      <t>we need D+1 up to D+5,</t>
    </r>
    <r>
      <rPr>
        <sz val="11"/>
        <color theme="1"/>
        <rFont val="Calibri"/>
        <family val="2"/>
        <scheme val="minor"/>
      </rPr>
      <t xml:space="preserve">   interpret probabilities use 10 day and 5 day climatology covering forecast period, L</t>
    </r>
    <r>
      <rPr>
        <sz val="11"/>
        <color rgb="FFFF0000"/>
        <rFont val="Calibri"/>
        <family val="2"/>
        <scheme val="minor"/>
      </rPr>
      <t>awak cumulative 5 day deterministic rainfall</t>
    </r>
    <r>
      <rPr>
        <sz val="11"/>
        <color theme="1"/>
        <rFont val="Calibri"/>
        <family val="2"/>
        <scheme val="minor"/>
      </rPr>
      <t>,  wheater</t>
    </r>
    <r>
      <rPr>
        <sz val="11"/>
        <color rgb="FFFF0000"/>
        <rFont val="Calibri"/>
        <family val="2"/>
        <scheme val="minor"/>
      </rPr>
      <t xml:space="preserve"> forecasting severity table, past finve days synoptic behaviors compared to the upcoming 5 days</t>
    </r>
  </si>
  <si>
    <t>write notification and request for secondment of Kambi and Kalisa, coordination meeting on administration and finance of climsa and other projects , meet to prepare audit 2020, reconciliation of bank statement and payroll</t>
  </si>
  <si>
    <t>newsletter 1 climsa  sur comite de pilotage et kick off  puis présentation du plojet avec plan et budget année 1,  newsletter 2 ^pesac 2021 et preparatio de la cop 26,  newsletter activités et realisation pour la cop 26 afaire avent fin decembre 2021 ppar serfge s, serges et ali font la page climsa sur le site acmad menu project, mettre sur cette page les éléments de presentaztion du projet y compris les video sur la préentation du projet, les resultats du presac , produit de la COP 26, video, journaux, reportage, presac et video, coupure de presse sur PRESAC , communiqué de presse annoncant l evenement,  video pour la COP 26 sur climsa</t>
  </si>
  <si>
    <t xml:space="preserve">recap traveaux de Serges,  a faire avant dec 2021  chronogramme , serges fait un tableau de materiels de visibilite et comm produits avec une collone localisations et localisation electronique, la date de production nature ou type de materiel et lenom  du madéliers </t>
  </si>
  <si>
    <t xml:space="preserve">Review training of climsa experts on the state of climate report products generation </t>
  </si>
  <si>
    <t>Dec 06 2021</t>
  </si>
  <si>
    <t>Nafissa promet le rapprochement des releves , payroll et balance des comptes le jeudi 09 Décembre 2021</t>
  </si>
  <si>
    <t>Remise de 30 000 f a Safia pour le visa Ghana et photo pou cop 26</t>
  </si>
  <si>
    <t>Dec 07  2021</t>
  </si>
  <si>
    <t>recu test covid niger 25 000 f cfa</t>
  </si>
  <si>
    <t xml:space="preserve">test covid pour entre ghana  150 dollars </t>
  </si>
  <si>
    <t>Uk Visa</t>
  </si>
  <si>
    <t xml:space="preserve">recus visa ghana  remis à Gilles par safia à recupere    </t>
  </si>
  <si>
    <t>1600 euros en CFA c est a dire 1 049 530 fca  a remettre a Serges pour les dépenses a la cop 26</t>
  </si>
  <si>
    <t xml:space="preserve">Remse de 1 049600 a Serges pour ci-dessus </t>
  </si>
  <si>
    <t>Dec 08 2021</t>
  </si>
  <si>
    <t xml:space="preserve"> Topic: WGTMR telecon in winter 2021
Time: Dec 8, 2021 05:00 PM Central Time (US and Canada)
Join Zoom Meeting
https://illinois.zoom.us/j/89433601977?pwd=Z2w1b1pzU25LUWpDaXhxbjlNN2FHQT09
Meeting ID: 894 3360 1977
Password: 676714
</t>
  </si>
  <si>
    <t xml:space="preserve"> Agenda:
1. membership update (Zhuo)
2. update by WWRP secretariat (Estelle, Munehiko)
3. Update on the SSC (meeting update, feedback/recommendations from the SSC, Yukari)
4. IWM-7 update (Yukari and Dr. Tyagi)
5. IWTC-10 update (Zhuo)
6. TC-PFP Update (Jason)
7. WGTMR's plan for 2023 and beyond (All)</t>
  </si>
  <si>
    <t>Nov 09 2021</t>
  </si>
  <si>
    <t>focus africa wp 7 coordination meeting chair by DG ACMAD</t>
  </si>
  <si>
    <t>review WMO implementing arrangement for guide of West and central Africa</t>
  </si>
  <si>
    <t xml:space="preserve">attend WISER final project workshop  on achievements, lessons learnt, unfinished business, legacy, factors to accelerate investments in CIS, </t>
  </si>
  <si>
    <t>prepare the WP7 focus coordination meeting to be held on Nov 09 at 5 PM</t>
  </si>
  <si>
    <t>prepare implementation agreeùent with wmo on RCC implementation plan for Wmo GFCS</t>
  </si>
  <si>
    <t>Nov 13 to 14 2021</t>
  </si>
  <si>
    <t xml:space="preserve">Briefing on synoptic technical note, review report Dec 2020 to Nov 2021 for Kimpala, prepare kimpala and swift executive committee meetings </t>
  </si>
  <si>
    <t xml:space="preserve">on Nov 13 25 000 cf given to safi to lend to Daouda he will reimburse end of December , he should submit a request letter </t>
  </si>
  <si>
    <t xml:space="preserve">After the wp7 focus coordination meeting , review the minutes drafted by </t>
  </si>
  <si>
    <r>
      <t>attennd swift executive committee meeting  on strand 1  evaluation workshop in Feb 2022, extra resources to Ghana, Strand 2   use science meeting session to finalize chapters of the handbook,  testbed 3 dominated testbed 3, SOPs still being develop, a</t>
    </r>
    <r>
      <rPr>
        <b/>
        <sz val="11"/>
        <color theme="1"/>
        <rFont val="Calibri"/>
        <family val="2"/>
        <scheme val="minor"/>
      </rPr>
      <t>t science meeting a session on forecaster handbook,  chapter on co-production completed, chapter on nowcasting  need case study,  updated west African handbook</t>
    </r>
  </si>
  <si>
    <r>
      <t xml:space="preserve">Capture </t>
    </r>
    <r>
      <rPr>
        <b/>
        <sz val="11"/>
        <color theme="1"/>
        <rFont val="Calibri"/>
        <family val="2"/>
        <scheme val="minor"/>
      </rPr>
      <t>testbed influence internationally</t>
    </r>
    <r>
      <rPr>
        <sz val="11"/>
        <color theme="1"/>
        <rFont val="Calibri"/>
        <family val="2"/>
        <scheme val="minor"/>
      </rPr>
      <t xml:space="preserve"> with S2S project , impact of testbed on international policy, </t>
    </r>
  </si>
  <si>
    <r>
      <t xml:space="preserve">Training with summer scholls materials to be collected with online event online master classes, </t>
    </r>
    <r>
      <rPr>
        <b/>
        <sz val="11"/>
        <color theme="1"/>
        <rFont val="Calibri"/>
        <family val="2"/>
        <scheme val="minor"/>
      </rPr>
      <t>need committee for summer schools online events</t>
    </r>
  </si>
  <si>
    <t>Contribute materials and give lectures to summer schools</t>
  </si>
  <si>
    <t>BAMS paper of swift on growing capability  and white paper on potential for weather prediction to save lives in sub Saharan Africa to collect for ACMAD THREDDS</t>
  </si>
  <si>
    <t xml:space="preserve">planned co production workshop, </t>
  </si>
  <si>
    <t xml:space="preserve">Workshop on jan 31 on monsoon onset </t>
  </si>
  <si>
    <t xml:space="preserve">final reporting in swift provide 3 case studies of project impact with a template </t>
  </si>
  <si>
    <t xml:space="preserve">swift training materials online by the end of project  task of Savatia, he work with sunshine for online training for climate services </t>
  </si>
  <si>
    <t>, logistics of how we hold the meetng virtual, physical, avoid travel international, single hub in Africa for face to face meeting to enable networking, partner lead to link with national cordinators, decision if singlein Africa , Savatia to support upscale nowcasting and synoptic forecasting achievements to other countries, S2S also,  Country hubs also in UK with hub</t>
  </si>
  <si>
    <t xml:space="preserve">in week 2 of science meeting we open to external actore , WMO, webinar for external people, future funding, </t>
  </si>
  <si>
    <t>structure of swift final report ( - introduction, -Final Theory of Change, - user or stakeholder engagement and partherships ( 600 words), - challenges, risks , mitigationmeasures), - lessons learnt, - conclusion (600 worrds)    optional sections    include    capacity strengthening, - images, sucess stories ,</t>
  </si>
  <si>
    <t xml:space="preserve"> travaux de refection, 
</t>
  </si>
  <si>
    <t>nov 15 17 2021</t>
  </si>
  <si>
    <t>prepare synoptic briefing organize briefing on no 17</t>
  </si>
  <si>
    <t xml:space="preserve">complete wmo loa for rcc ecowas and eccas      </t>
  </si>
  <si>
    <t>quantitative verification with vigilance and precip observation, percent correct forecast</t>
  </si>
  <si>
    <t xml:space="preserve">mslp maps not updated by pierre, extention of domain to </t>
  </si>
  <si>
    <t xml:space="preserve">attand thz kimpala end of year progress meeting and year 2 plan share cp4 model at Hadleycentre with kimpala, connect acmad with use case wp3 support strategy for adaptation </t>
  </si>
  <si>
    <t>travaux de terrassement reunion avec gilles et le prestataire</t>
  </si>
  <si>
    <t xml:space="preserve">recrutement en mise a disposition maimouna, </t>
  </si>
  <si>
    <r>
      <t xml:space="preserve">envoie de lettre a AIMS pour dire qu'on engage le stagiaire ibrahim dans le cadre de AIMS pour 4 mois,  sur les </t>
    </r>
    <r>
      <rPr>
        <b/>
        <sz val="11"/>
        <color theme="1"/>
        <rFont val="Calibri"/>
        <family val="2"/>
        <scheme val="minor"/>
      </rPr>
      <t>activités  analyse statistiques des données et  des extremes climatiques  en appui à la veille et la prévision climatique</t>
    </r>
    <r>
      <rPr>
        <sz val="11"/>
        <color theme="1"/>
        <rFont val="Calibri"/>
        <family val="2"/>
        <scheme val="minor"/>
      </rPr>
      <t>, DG en parlera a AIMS</t>
    </r>
  </si>
  <si>
    <r>
      <t xml:space="preserve">la retention d informations sur les dettes les anciens projets, </t>
    </r>
    <r>
      <rPr>
        <b/>
        <sz val="11"/>
        <color theme="1"/>
        <rFont val="Calibri"/>
        <family val="2"/>
        <scheme val="minor"/>
      </rPr>
      <t>voir avec Nafissa la facture de l"Avocat</t>
    </r>
  </si>
  <si>
    <t xml:space="preserve">toutes le spieces comptables de 2021 , factures  soient disponible a Lambert, </t>
  </si>
  <si>
    <t xml:space="preserve">bureau six place a 600 0000 f hors taxe </t>
  </si>
  <si>
    <t>17 to 18 Dec 2021</t>
  </si>
  <si>
    <t xml:space="preserve">meet with Gilles  Natanda and Lambert, regularisation of local staff situation done </t>
  </si>
  <si>
    <t>qality of products meetings 2 times per week over  to be on my timesheets</t>
  </si>
  <si>
    <t>22 Dec 2021</t>
  </si>
  <si>
    <t>Il faut avec natanda les rapport annuels et rapport financiers puis rapport d'audits depuis 2015 assemblées dans 2 repertoires ACMAD  et rapports des cas depuis 2019tres important  SAFIA ALI Natanda urgent</t>
  </si>
  <si>
    <r>
      <t xml:space="preserve">an urgent meeting held on 23 dec 2021 following pregnancy related ilness of Binta the accountant, she mention key entry in the journals din a draft format until june 2021 and autocorrections being done byher starting in January 2021, Natanda and young support expert in accounting and NAfissa met with me to assess young expert achievements and renexw his contrat and extend NAtanda's contrat until end January for both </t>
    </r>
    <r>
      <rPr>
        <b/>
        <sz val="11"/>
        <color theme="1"/>
        <rFont val="Calibri"/>
        <family val="2"/>
        <scheme val="minor"/>
      </rPr>
      <t xml:space="preserve">to accelerate key entry of all journals of 2021 after classification in chronos, </t>
    </r>
  </si>
  <si>
    <t>28 Dec 2021</t>
  </si>
  <si>
    <t>discuss with Nafissa for list of staff, name, qualification, experience, specific competencies</t>
  </si>
  <si>
    <t>discuss with sunshine for the letters to PRs and RCCs on briefings, discuss with Hubert on the decadal technical note and monthly technical notes  2 deakada per month and one seasonal per month</t>
  </si>
  <si>
    <t xml:space="preserve">review updates on WG TMRP for Dec 2021, information sur le logement a onersol, formation actio, stagiaires internship, fellowships, n et mise a disposition a 10 0000 f par jours les experts avec des contrat 1 an ou plus pour un mois  à 10 0000 f ou 300 00000 le mois,   Experts  a acamad ou des autres instutions non gere par acmad    negociable entre 10 et 20 000 f,  Fiche d( info sur chaque chambre à onersol, pins , cartes acmad kit, tee shirts ACMAD, A la reception onersol mettre une vitine avec logo ACMAD  et autres outils de visibilité à vendre, pour la gestion utiliser les agents de l'ACMAD, </t>
  </si>
  <si>
    <t>besoin de welcome and orientation programme, marché, departements du centre, choses pour s'installer, la banque et sa possition, le change , les puces téléphoniques,  cliniques en cas d'urgence, reglement intérieur du centre, insurance status of staff</t>
  </si>
  <si>
    <t>lacation onersol batiment avait commencé a 400 0000f c'est plus d'un million, mais la location de ce batiment en 2021 est estime a plus de 6 a 7 millions</t>
  </si>
  <si>
    <t>Information financieres</t>
  </si>
  <si>
    <t>prepare timesheets</t>
  </si>
  <si>
    <t>Dec 29 2021</t>
  </si>
  <si>
    <t xml:space="preserve">meeting to with hudert for ibrahim to generate profile with up to week 2 analog years, GFS, GEFS, CFS S2S, ECMWF deterministic , ECMWF EPS, ECMWF Monthly forecasting system up to week 2,  all synoptic stations  of africa, all scripts on HPC and ali to ensure full internet connection during weekend to run cron jobs </t>
  </si>
  <si>
    <t>meet with leon to organize 2 briefings per wekk on synoptic  forecasting, with Victor Savatia organize verification of synoptic forecast using swift developed tools</t>
  </si>
  <si>
    <t xml:space="preserve">review and sing vouchers to services providers, suppliers  and clients </t>
  </si>
  <si>
    <t>review draft programme for the monthly climate outllook discussions part of aoutput 2 of climsa</t>
  </si>
  <si>
    <r>
      <t xml:space="preserve">What are the indirect costs? Examples office rental costs </t>
    </r>
    <r>
      <rPr>
        <sz val="11"/>
        <color theme="3"/>
        <rFont val="Calibri"/>
        <family val="2"/>
        <scheme val="minor"/>
      </rPr>
      <t>document thi</t>
    </r>
    <r>
      <rPr>
        <sz val="11"/>
        <color theme="1"/>
        <rFont val="Calibri"/>
        <family val="2"/>
        <scheme val="minor"/>
      </rPr>
      <t>s, postage, insurance, general office supplies, telephone and internet costs, heating, electricity fees for general accounting and legal service, security, repair, etc.  security guards, supervisors, and quality assurance workers, drivers, clean up workers cost are indirect labor cost which is a category of indirect cost</t>
    </r>
  </si>
  <si>
    <t xml:space="preserve">meeting on DCPC WIS remind Leon and Kamsu for the intership from AIMS to prepare product catalogue in WIS format </t>
  </si>
  <si>
    <t>when Lambert comes revise payment of rent at onersol with no water bills added, acmad has his counter since,   revisit retirement accounts for 2021</t>
  </si>
  <si>
    <t>150 000 f prêt à augustin ce 05 oct 2021, il a remboursé</t>
  </si>
  <si>
    <t>ambassadors asking response from AUC, SADC also asking, and national mechanism for aid is requested  and coordination is needed by AUC,  yellow if warning should be issued in one or more administrative location in a country, orange means REC to activate Disaster operations centre and partial activation of AUC situation, ambassadors in addis are informed, red the full situation room is activated for major event impacting more than a RECs, this will address coordination issues</t>
  </si>
  <si>
    <t>agree for programme steering committee for monitoring the road map implementation, we will identify member states, incluse some RECs in the second phase II, activities of phase II are continuity of training of staff, capacity building , need for implementing partners  to prepare activity schedules</t>
  </si>
  <si>
    <t>hollyday but DG attend online meeting of the partners in the African  CIMA, ACMAD, RECs, AUC, UNDRR,   (good for speech at inauguration of centre)</t>
  </si>
  <si>
    <t>30 dec 2021</t>
  </si>
  <si>
    <t>Hubert  partage avec sunshine le materiel de mEDCOF; SWIOCOF, swiocof mini forum</t>
  </si>
  <si>
    <t>31 Dec</t>
  </si>
  <si>
    <t>plan training with programme on State of Climate for Africa, drought monitoring with JRC MAUKAU</t>
  </si>
  <si>
    <t xml:space="preserve">Ucip , KIMPALA, Niamey Forest Concept note accepted meetinh on Jan 5 to discuss project details,  MAUKAU for web based geospatial drought monitoring ( 35 000 euros) with jupiter notebook,  sur les note technique sur 45 slides, seul 10  on KIMPALA discuss with Line on mini projects on 4 countries, ACMAD to coordinate the activity on a sub contract on agromet digitial   , for KIMPALA replanning of CLIMTAG presentation during continental long range briefing end Jaanury, training on mydewatra for integration of drought and landslide in mydewetra and capacity building, CIMA signed contract on this, acmad and CIMA to discuss implementation details,   </t>
  </si>
  <si>
    <r>
      <t xml:space="preserve">need for standard products ,   put source  of data in slides on technical , thredds without internet,  </t>
    </r>
    <r>
      <rPr>
        <b/>
        <sz val="11"/>
        <color theme="1"/>
        <rFont val="Calibri"/>
        <family val="2"/>
        <scheme val="minor"/>
      </rPr>
      <t xml:space="preserve">UPS on thredds is operation at 25 % , othet UPS good, Ali need to understand ups to be prioritize  thredds, </t>
    </r>
    <r>
      <rPr>
        <sz val="11"/>
        <color theme="1"/>
        <rFont val="Calibri"/>
        <family val="2"/>
        <scheme val="minor"/>
      </rPr>
      <t>redeployment of scripts on HPC,  ali is preparing technical specifications for ups 10 to 30 kva for anhour autonomy</t>
    </r>
  </si>
  <si>
    <t>the advisory centre is using old acmad ups , need to buy ups for the centre</t>
  </si>
  <si>
    <t>Long Range forecast briefing every 25 of the month at last, dekadal technical note every second week of the months  before a synoptic briefing  technical note</t>
  </si>
  <si>
    <t>hold long range briefings should explain drivers of the season first and their predictability and prediction , atable with drivers from different models</t>
  </si>
  <si>
    <t>supervise lawal on new products for synoptic forecasting and regional climate projections and scenarions with CP4, CORDEX Africa, events attribution , impact based scenarios see paper in CIMAUNDRR directory</t>
  </si>
  <si>
    <t>Jan 03 2022</t>
  </si>
  <si>
    <t>sign a notification letter for recruitment of focus  natioanal experts in Tanzania, Botswana and Mauritius</t>
  </si>
  <si>
    <t>prepare for capacities meeting on detailed proposal development on  "" towards climate services for adaptation planning in african cities</t>
  </si>
  <si>
    <t xml:space="preserve">support government decision making and support fullfilment of national and international committments, build cities climate resilience </t>
  </si>
  <si>
    <t>it is not so clear how the data collected will translate into the adaptation actions and how barriers to implementation of these are overcome. The data collection methods per se could be more innovative.</t>
  </si>
  <si>
    <t>panel of reviewers comments</t>
  </si>
  <si>
    <t>The focus is on some indicators, but there is a lot of inconsistency in the way it is presented. It is unclear what actions the actionable indicators can suggest, or what the adaptation options suggested mean for each hazard considered. The methodology is unclear and uneven in the way it is presented; it does not illustrate how the different parts of the method fit together. Furthermore, provides no detail at all about droughts, and whether the responsible administration for the availability of water in the sources used (riverine?) might not be under the mandate of the city and what that means for the suggested measures.</t>
  </si>
  <si>
    <t>The end results display an exceptional level of richness and coherence and can fully respond to the objectives. The potential of the results to be a game changer are present</t>
  </si>
  <si>
    <t>However, scientifically it is not clear how to consider droughts in a city embedded in such a larger river basin with multiple trends occurring. The promise to reach for more adaptative actions should be taken a step further, and not reduced to indicator measurements as stated in the methodology. The project could try to attain a higher level of innovation given the large existing literature on the subject for other cities worldwide.</t>
  </si>
  <si>
    <t>Panel consensus:
This project has a clear co-designed phase motivating the outlined research and products, which could lead to exceptional impacts. The identification of stakeholders and some of the pathways to impact are clear, but applicants should bear in mind that co-design implies joint learning, and not catering to (a) target group(s) in a consultant-client approach, which is what is understood in the sentence 'we will design towards the needs of the stakeholders' of this pre-proposal.</t>
  </si>
  <si>
    <t>Recommendations for improvements
(budget, partnership, synergies, stakeholders, ...)
(1) Be more innovative. (2) Better connect the methodology (3) Take the opportunity to go from indicators to adaptative actions - and clarify how the data collected will translate into these actions, and explain how barriers to implementation may be overcome (4) Further explain expected results (5) Regarding risk: Consider that in an African context often water for urban use from riverine sources collude with other water uses of urban interest like power generation, ignoring this could risk creating misleading representations. (6) Fully co-design with, and not cater to stakeholders.</t>
  </si>
  <si>
    <t>03 to 07 jan 2022</t>
  </si>
  <si>
    <t xml:space="preserve">scientific and technical watch activity by DG on SWIOCOF with RSMC La reunion, ite, with IPCC site on AR6 , he will follow with AMS news emails WG 1 SPM and WG 2 and 3 publications, </t>
  </si>
  <si>
    <t>003 to 04 Jan 2022</t>
  </si>
  <si>
    <t>new product to forecast  SWIO cyclone tracks id U500 anomalies cyclonic and anticyclonic</t>
  </si>
  <si>
    <t>ENSO 1997 1998 and 1998 to 1999 seasons</t>
  </si>
  <si>
    <t xml:space="preserve">analog, composite, cannonical , Persistance , understanding of variabillity and their drivers,  ensembles uni and multimodels, </t>
  </si>
  <si>
    <t>use infographics to communicayr yhr forecasts putting averages in brackets</t>
  </si>
  <si>
    <t xml:space="preserve">meeting on capacities ( build climate information platform for African cities with Dr Koen </t>
  </si>
  <si>
    <r>
      <rPr>
        <sz val="11"/>
        <color theme="4"/>
        <rFont val="Calibri"/>
        <family val="2"/>
        <scheme val="minor"/>
      </rPr>
      <t xml:space="preserve">input to prepare tomorrow 35 jan 2022 proposal writing discussions at 14h30 ( prepare project proposals)add climate and indices data but also, historical impact data and information for heat, drougth, floods, historical adaptation or resilience measures to floods, drougths, heat and proposed adaptation options to include in NDCs, NAP and climate resilient plans updates in the future;  </t>
    </r>
    <r>
      <rPr>
        <sz val="11"/>
        <color theme="1"/>
        <rFont val="Calibri"/>
        <family val="2"/>
        <scheme val="minor"/>
      </rPr>
      <t xml:space="preserve"> </t>
    </r>
    <r>
      <rPr>
        <sz val="11"/>
        <color theme="5"/>
        <rFont val="Calibri"/>
        <family val="2"/>
        <scheme val="minor"/>
      </rPr>
      <t xml:space="preserve">Artificial Intelligence, inference ingine and experts suystems development, the project will assess  where to locate nature based actions in the city for optimal climate adaptation/resilience, assess the impact of ecosystem and other nature based adaptation actions on resilient infrastructure  design, building and operation </t>
    </r>
  </si>
  <si>
    <t>03 to 08 Jan</t>
  </si>
  <si>
    <t xml:space="preserve">Review rcc products withn hubertr sunshine lawal, ibrahim all updates identified and new products explaines, profiles with ECMWF, GFS, CFS forecasts plumes,  need verification of direct global models forecasts and  RCOFS forecasts , survey questionaires to DRR and other users of vigilance and summary for decision and policy makers ( see Savatia),  s2 S probailistic forecasts above tresholds, seasonal forecasts probabilities above tresholds,  onset forecasts  from cfs, IFS ECMWF,  update temperature warning level and rate </t>
  </si>
  <si>
    <t>inventory of products and submit to AFCON forecasts group in Cameroon, add Pen State pollution monitoting products</t>
  </si>
  <si>
    <t>Review Soci economic be nefits training of trainer request from OAPC</t>
  </si>
  <si>
    <t>Review adefisan s report  organize swift coordination meeting on Jan 06 and or 07 2022</t>
  </si>
  <si>
    <t>03 to 08 Jan 2022</t>
  </si>
  <si>
    <t xml:space="preserve">Ali to upload swift deliverables from Adefisan </t>
  </si>
  <si>
    <r>
      <t xml:space="preserve">Dear Cheikh,
good to hear from you on this important service for health.
</t>
    </r>
    <r>
      <rPr>
        <b/>
        <sz val="11"/>
        <color rgb="FFFF0000"/>
        <rFont val="Calibri"/>
        <family val="2"/>
        <scheme val="minor"/>
      </rPr>
      <t>A SWIFT coordination meeting is planned for Jan 06 and 07 at 16:00 Niamey time.
Agenda Items
1- Review of SWIFT legacy at ACMAD
2-Procedures manuals, new products, training material
3- Q1 2022 work plan and milestones
4- Final project reports
5-AOB</t>
    </r>
    <r>
      <rPr>
        <sz val="11"/>
        <color theme="1"/>
        <rFont val="Calibri"/>
        <family val="2"/>
        <scheme val="minor"/>
      </rPr>
      <t xml:space="preserve">
Daily meningitis vigilance product is being developed with the support of Dr. Lawal. He is leading the work to generate products for the technical note with all tools/scripts operating from the ACMAD's High Performance Computing System now operational.
As part of SWIFT legacy efforts, methods, tools, data and products developed or improved under SWIFT are expected to be  operational on the HPC infrastructure.  Transfer and tests of scripts and procedure/training manuals to the HPC will require your collaboration.
More importantly, training of staff at ACMAD to become trainers for NMHSs is key in our SWIFT work plan for Q1 2022.  4 training events online on meningitis service generation,  now casting, synoptic forecasting and S2S forecasting procedures and application are key themes using relevant SWIFT deliverables.
At the User interface, training on building and administering survey questionnaire, analyzing responses with recommendations for services improvement is expected from Dr.  Savatia.
Thank you for everything you can do to liaise with him in copy of this email and facilitate production of next technical notes ( to include details on inputs data sources, methods and tools, references articles and papers, direct model outputs used, direct station observational and model analyses used, details on interpretation of maps, graphs and data) , bulletins and meningitis vigilance products from the ACMAD's HPC platform.
As your contribution to the now regular briefings at ACMAD, the meningitis technical note and bulletin should be shared in ppt and word formats for review and inclusion in the notes for the briefings.
Best Regards
</t>
    </r>
  </si>
  <si>
    <r>
      <t xml:space="preserve">the decision of many participants to choose remote attendance, and your comments and responses to the recent survey, </t>
    </r>
    <r>
      <rPr>
        <b/>
        <sz val="11"/>
        <color rgb="FFFF0000"/>
        <rFont val="Calibri"/>
        <family val="2"/>
        <scheme val="minor"/>
      </rPr>
      <t>the AMS President, Overall Planning Committee, and AMS staff have made the difficult decision that the AMS 102nd Annual Meeting (sessions, town hall meetings, short courses, posters, exhibits, and side meetings) will be held virtually</t>
    </r>
    <r>
      <rPr>
        <sz val="11"/>
        <color theme="1"/>
        <rFont val="Calibri"/>
        <family val="2"/>
        <scheme val="minor"/>
      </rPr>
      <t xml:space="preserve">. The 21st Annual AMS Student Conference will remain a hybrid meeting, where attendees can participate in person or remotely 22–23 January 2022. </t>
    </r>
  </si>
  <si>
    <t>10 to 11 Jan 2022</t>
  </si>
  <si>
    <t>final review and consent or authorise publication of the paper on improved sub seasonal forecasts to support preparedness action for meningitis outbreak in Africa, ACMAD is corresponding author and co-author</t>
  </si>
  <si>
    <t>register to ORCID for zlseviser with akamgaf@yahoo,com and pswd venusnelly01 code 0000-0003-2947-3031</t>
  </si>
  <si>
    <t>jan 11 2022</t>
  </si>
  <si>
    <t xml:space="preserve">Key Takeaways The word "deliverables" is a project management term describing the quantifiable goods or services that must be provided upon the completion of a project. Deliverables can be tangible in nature, such as the acquisition of a dozen new computers, or they can be intangible, like the implementation of a computer program aimed at improving a company's accounts receivable computational efficiency. A deliverable may refer to in-person or online training programs, as well as design samples for products in the process of being developed. In many cases, deliverables are accompanied by instruction manuals. In film production, deliverables refer to the range of audio, visual, and paperwork files that producers must furnish to distributors.
</t>
  </si>
  <si>
    <r>
      <rPr>
        <b/>
        <sz val="11"/>
        <color rgb="FFFF0000"/>
        <rFont val="Calibri"/>
        <family val="2"/>
        <scheme val="minor"/>
      </rPr>
      <t>This is the invitation for the 8th ExCom meeting of the Focus-Africa project. The proposed agenda is:</t>
    </r>
    <r>
      <rPr>
        <sz val="11"/>
        <color theme="1"/>
        <rFont val="Calibri"/>
        <family val="2"/>
        <scheme val="minor"/>
      </rPr>
      <t xml:space="preserve">
 Welcome &amp; intro – Roberta
    Withdrawal of JRC: repartition of tasks, planning of the GB session – Roberta
    Planning of the Stakeholders engagement workshop (South Africa), discussion about the format - Roberta
    WP review – Each WPL
    Deliverables – Roberta
    Technical reporting (expectations from the WPL) - Mina
    Financial reporting timeline – Mina
    Monitoring and evaluation of the project: how to fill-in the grid - Mina
    AOB</t>
    </r>
  </si>
  <si>
    <t>Ali doit remplacer le rapport audit 2019 , rapports et états financiers 2015 à 2019 dans les archives</t>
  </si>
  <si>
    <t>je dois faire le plan operationel et budget 2022, faire le rapport technique et financier 2021 , auditer 2020 et 2021, il faut les états financiers, le rapport financier et technique</t>
  </si>
  <si>
    <t xml:space="preserve">journal des tiers, journal des capitaux propres, journal des subventions, journal des immobilisations, journal des stocks, journal de trésorerie, </t>
  </si>
  <si>
    <t xml:space="preserve"> Revue du contrat de prestation de Natanda avec la durée jusqu'en fin Février 2022 et les responsabilités   correction et finalisation des états et rapport financiers  2020, suivi de l'audit 2020 , saisisie des comptes 2021, etats et rapports financiers 2021</t>
  </si>
  <si>
    <t xml:space="preserve">reunion sur la note technique , y include le résumé executiff rappel des extremes majeurs des 5 jours vérifies, les extremes attendues  fortes pluies, sécheresses, (SPI, NDVI, soil moisture) , jours chauds, jours froids, eboulements de terrains, pollution/poussieres tempetes </t>
  </si>
  <si>
    <r>
      <t xml:space="preserve">synoptic briefing ( verification, current situation , outlook, model underestimate extreme precipitation on D+3,  request to add SAM in the dekadal technical note,    meeting on U Clip  to prepare vito meeting with enabel  attended by VITO, ACMAD achievements and planincluding deliverables: User organisations list, report describing the user requirements report on litterature revview of Global and regional Projections, test of sensors doneuser manual and  measurement procedure acvailable,  </t>
    </r>
    <r>
      <rPr>
        <b/>
        <sz val="11"/>
        <color rgb="FFFF0000"/>
        <rFont val="Calibri"/>
        <family val="2"/>
        <scheme val="minor"/>
      </rPr>
      <t xml:space="preserve">  plan for 2022</t>
    </r>
    <r>
      <rPr>
        <sz val="11"/>
        <color rgb="FFFF0000"/>
        <rFont val="Calibri"/>
        <family val="2"/>
        <scheme val="minor"/>
      </rPr>
      <t xml:space="preserve"> deliverables 1,3 report describing the measurement campaign,  document on measurement good practices, meeting to organize campaing in March, campaing operations in April  to aug,  training workshop for user organizationsjune 2022 with concept programmetraining report, policy dialogue and formulation of resilient actions Feb 2022,  dialogue discuss information on future climate for health, infrastructure, power policy at city level, take NAP and NDC which are national and build city policies  meeting at end of february on user engagement, use enabel niamey to connect to civil society, visit city blocks with enabel Niamey and DMN for awareness raising on climate trends and impacts, observing campaing with volunteers from City council , New project capacities discutions purpose of the project is to break barriers to adaptation and resilience actions, acmad role discussed including meeting organized with the city council, use of CP4 model, to look at heavty rains, droughts, extreme temperatures in the city future, ACMAD support dissemination in other countries, using RCOFS and other events, budget headings include volonteers allowances , ACMAd staff costs, acmad indirect or general administrative cost, travel cost </t>
    </r>
  </si>
  <si>
    <r>
      <t xml:space="preserve">review performance assessment for Adefisan to extebd contract in SWIFT, tis is the second review following the first one in dec 2021 and last week, coordination meeting for adminsitartion and finance staff deliverables for upcoming months include:  Audit 2020 preparation, audit 2021 preparation with finacial statements and report for 2021, bookeeping 2021, assests amortizatoon , journals, installation of Tompro for Climsa accounting, control of expenses justification documents, IFRS  standard, Bank and accounts reconciliations,  </t>
    </r>
    <r>
      <rPr>
        <b/>
        <sz val="11"/>
        <color rgb="FFFF0000"/>
        <rFont val="Calibri"/>
        <family val="2"/>
        <scheme val="minor"/>
      </rPr>
      <t>annotating bank accounts, Select auditor, synthetic statement for projects date of start, end date, title, budget, expenditures balance rate of expenditure</t>
    </r>
  </si>
  <si>
    <r>
      <rPr>
        <b/>
        <sz val="11"/>
        <color theme="1"/>
        <rFont val="Calibri"/>
        <family val="2"/>
        <scheme val="minor"/>
      </rPr>
      <t>address ClimSA nomination request for training on Benefit analysis tools for climate services</t>
    </r>
    <r>
      <rPr>
        <sz val="11"/>
        <color theme="1"/>
        <rFont val="Calibri"/>
        <family val="2"/>
        <scheme val="minor"/>
      </rPr>
      <t xml:space="preserve"> :  Observation-modelling- Prediction - forecasting-impacts ( what the climate event may do to society)- response measures ( what actions to adapt or build resilience)-benefits assessment (to influence policy and decision makers and support sustainable investment in climate service business).</t>
    </r>
  </si>
  <si>
    <t>prepare detailed activities for capacities project with vito</t>
  </si>
  <si>
    <t>research for littérature on heat waves forecasts with NCEP CPC , vcalibration over Niger and submited to DRR services developpers  in climsa acmad</t>
  </si>
  <si>
    <t>Tomorrow Jan 14 meeting on synoptic, S2S technical note and products catalogues datelines end of thgis month, recruit AIMS intern for catalogue on WIS format , Leon to recirculate the WIS project concept at ACMAD</t>
  </si>
  <si>
    <t>jan 13 2022</t>
  </si>
  <si>
    <t xml:space="preserve">sign the request for disbursment of 40 000 euros for KIMPALA ,  we have not spentd the 50 000 in advance for workshop in 2021,  we have asked for 40 000 eros  we can use it to organize the workshop initially planned for 2021 at 50 000 euros, </t>
  </si>
  <si>
    <t>manage swift conracts extension for savatia, chekh and adefisan from jan 01 to 18 2022</t>
  </si>
  <si>
    <t>appeler ce 14 janvier 2022 La fontaine ppur suivi</t>
  </si>
  <si>
    <t>Diplôme National du Brevet (D.N.B) : bureau 278 - 02.40.37.37.66</t>
  </si>
  <si>
    <t>la Direction des Examens et Concours (DEC) au rectorat à l'adresse suivante : Rectorat de Nantes - 4 rue de la Houssinière - 44326 Nantes cedex 3.</t>
  </si>
  <si>
    <t>Direction des Examens et Concours
Adresse : Rectorat 4 rue de la Houssinière - B.P 72616 - 44326 Nantes cedex 3  Téléphone : 02 40 37 38 03
Télécopie : 02 40 37 32 49   Mél :  ce.dec@ac-nantes.fr    https://www.ac-nantes.fr/academie/services-academiques/le-rectorat-vous-accueille/direction-des-examens-et-concours-7238.kjsp</t>
  </si>
  <si>
    <t xml:space="preserve"> Directeur des examens et concours : Gilles FOREST</t>
  </si>
  <si>
    <t>meeting on u clip project    introduction   arnaud leclert coordinateur,    charge de gestion des connaissances  Niels specialiste de urbclim  defis globaux   urbanisation    porte feuille climat au sahel pour scaling up</t>
  </si>
  <si>
    <t>jan13  jan20 2022</t>
  </si>
  <si>
    <t>revise the sttlement agreement with Ministry of Foreign affairs</t>
  </si>
  <si>
    <t>Review and instructctions for revision given on  the first African continental technical note for long range forecasting Jan 2022</t>
  </si>
  <si>
    <t>Assurer que AIMS est suivi avec ACMAD sur le utilitaire en ligne, suivi de la lettre BAD sur l'audit 2020 et de cloture SAWIDRA</t>
  </si>
  <si>
    <t xml:space="preserve">6 000 pounds from  ticket i there  come for science meeting , lambert </t>
  </si>
  <si>
    <t xml:space="preserve">release laptops to ACMAD,  science meeting budget available, </t>
  </si>
  <si>
    <t>make suggestions for date for coming</t>
  </si>
  <si>
    <t xml:space="preserve">co-production workshop during tthe science meeting with Pascal and WHO  Baka from WHO , what they gain from testbed, how they have been using , tell swift how product was  used,  Pascal as a user in WP6 sub seasonal to seasonal testbed , UNOCHA , adefisan sent the concept to ACMAD with invitation letter, </t>
  </si>
  <si>
    <t xml:space="preserve">meeting with adefisan on  swift science meeting   ; SWIFT staff to come to ACMAD for the last few months for signin off in feb  2022 and March , </t>
  </si>
  <si>
    <t>Review state of climate 2021 technical note, prepare meeting with WMO RAI office on Jan 19 2022</t>
  </si>
  <si>
    <t>meet on focus africa to redistribute work of JRC on modeling and application, need to formalize withdrawal of JRC</t>
  </si>
  <si>
    <t>experts will still support focusAfrica, JRC leaves 220 000 euros in the consortium</t>
  </si>
  <si>
    <t>JRC discussed user requirements with TMA and WMO to develop strategy for user which is TMA, make available products useful for the needs, co production to start,  onset of the rainy season how will it be available ?</t>
  </si>
  <si>
    <r>
      <t xml:space="preserve">3 tasks for sept 2022    , task 3,2 on anset has been done, we have 2,3 for august to understand the dynamics of extremes on charaterizing extremes , develop  the approach to collect data JRC has not analyzed,  task 4,2 to evaluate extremes in CMIP6 projections is to be covered in 3,3  it is liked to characterizing the extremes,  publish to dissementate results is planned with papers , </t>
    </r>
    <r>
      <rPr>
        <sz val="11"/>
        <color rgb="FFFF0000"/>
        <rFont val="Calibri"/>
        <family val="2"/>
        <scheme val="minor"/>
      </rPr>
      <t>françois and ACMAD to do PM , ACMAD is recognized as good partner in Focus Africa,</t>
    </r>
  </si>
  <si>
    <t xml:space="preserve">user interaction is challenging work with ClimSA to support user interface, need integration of seasonal forecast with warnings </t>
  </si>
  <si>
    <t>Post hasard lossees, we discuss to use seasonal forecast to provide information on loss reduction in malawi,  loss reduction product not done,  no operational product for malawi yet</t>
  </si>
  <si>
    <t xml:space="preserve">we want to tailor products and apply in case studies, the code to produce seasonal forecasts will be available, </t>
  </si>
  <si>
    <t xml:space="preserve">expertise on seasonal and projection in Focus, arrive in a shape that can be exploit in wp 5, </t>
  </si>
  <si>
    <t>JRC is in Climsa and will not leave Focus africa alone, JRC will share onset code, sep 2022 there is deliverable on understanding extremes</t>
  </si>
  <si>
    <t>delive 2,2 by sept 2022  on reporting on extremes based on two cases studies on food security in Malawi and Tanzania</t>
  </si>
  <si>
    <r>
      <t xml:space="preserve">Regional extremes from climate projections, </t>
    </r>
    <r>
      <rPr>
        <sz val="11"/>
        <color rgb="FFFF0000"/>
        <rFont val="Calibri"/>
        <family val="2"/>
        <scheme val="minor"/>
      </rPr>
      <t>amendment to be submitted at end feb 2022</t>
    </r>
  </si>
  <si>
    <t>task 3,3 on extremes and 4,3 ,  4,4</t>
  </si>
  <si>
    <t>process to make amendment and submit to EU,  prepare PM and task redistribution, propose to Governing Board, GB vote need 2/3 members to agree, coordinator does update annex 1 and 2 and budget, sent letter to explain why JRC leaves, sent beneficiary termination report , know how many PM remainig and distribute them,  JRC admin send PM remaining and budget remaining with letter explaining why JRC is leaving</t>
  </si>
  <si>
    <t>work on capacities budget and form to fill and sent</t>
  </si>
  <si>
    <t>Verifier que les jours de congés, feries, de maladies sur le timesheet match la declaration dans les registres et le bulletin de paie</t>
  </si>
  <si>
    <t xml:space="preserve">register on AIMS to the ^latform of AIMS </t>
  </si>
  <si>
    <t>review conxept and programme for continental outllook, pay swift staff</t>
  </si>
  <si>
    <t xml:space="preserve">attend swift excutive committe on jan 25, attend with presentation of Jan 24  preparation meeting of </t>
  </si>
  <si>
    <t>exceutive meeting of swift, swift project account meeting rooms,  items on agenda include prepa science meeting, legacy planning, case studies for valuation of the ^programme</t>
  </si>
  <si>
    <t xml:space="preserve">NDC and NAP Analysis on goin first paper for workshop on prepa state of climate reportb2021 </t>
  </si>
  <si>
    <t xml:space="preserve">194 NDCS 31 NAPs   actions per sector and budget , what hazards , what need for climate services required </t>
  </si>
  <si>
    <t>do NDCs need EWS  if yes whate details  a table with  adapatation sectors, sector action s, hazards , climate services, early warnoing capacity needs</t>
  </si>
  <si>
    <t>Overview of climate services capacities of members assess with survey questionnaire and checklists</t>
  </si>
  <si>
    <t xml:space="preserve">questions on governance, basic systems, provision and application, Monitoring  and evaluation, User interface, observing systems,   drougth is high in Africa,  floods impacts  e, ACMAD chaired 25 jan SoC workshop session , methodologies , tools , sample analysis </t>
  </si>
  <si>
    <t>, to analyze data start with data preparation, quality control and homogenisation, calculate indices with CLIMPACT etccdi software , interpolation  with krigging , NCMP software in R INSTAT software package  attached to CLIMSOFT Deve</t>
  </si>
  <si>
    <t xml:space="preserve">panoply  cdo  gnuplot gpcc visualizer R toolbox for CM SAF, tools for station data and gridded data </t>
  </si>
  <si>
    <t xml:space="preserve">use lecture notes from experts to help countries , OJT, secondments , use presentations, scripts, products,  </t>
  </si>
  <si>
    <t xml:space="preserve">actions include develop handbooks on temp and precip by John and Markus, use of workshop outcome for the state of climate report , we will have the sub regions to provide results of application of methodologies and data, </t>
  </si>
  <si>
    <t xml:space="preserve">action each RCC to contact water organization with access to big river data and send  station data to facilitatator to generate better gridded data, </t>
  </si>
  <si>
    <t xml:space="preserve">river basins and major dams ,  ernest connect with AMCOW and riber basin authoritiues </t>
  </si>
  <si>
    <t>Jan 26 2022</t>
  </si>
  <si>
    <t>reunion avec Serges,  remboursement des 20% pour payer le remboursement de l'ACMAD, , mise en œuvre des activites mnemsletter s et autres , serges retourne le reliquat au plutard le 05 Février 2022, Serges promised to send deliverables by  Feb 02 2022</t>
  </si>
  <si>
    <t>review and revise invitations to acmad swift workshop as part of the swift science meeting for OCHA and IDRC</t>
  </si>
  <si>
    <t xml:space="preserve">case study 8 in Mauritius a workshop is being planned, coordination meeting with Mauritius, </t>
  </si>
  <si>
    <r>
      <t>contracts on swift for indasi and cheikh reviewed and singed , adefisan y</t>
    </r>
    <r>
      <rPr>
        <b/>
        <sz val="11"/>
        <color theme="1"/>
        <rFont val="Calibri"/>
        <family val="2"/>
        <scheme val="minor"/>
      </rPr>
      <t>et to sign their performance form</t>
    </r>
    <r>
      <rPr>
        <sz val="11"/>
        <color theme="1"/>
        <rFont val="Calibri"/>
        <family val="2"/>
        <scheme val="minor"/>
      </rPr>
      <t>s</t>
    </r>
  </si>
  <si>
    <t>prepare contracts with 3 focal points in Tanzania, Malawi, Mauritius and timelines for focus africa</t>
  </si>
  <si>
    <t>jan 27 28</t>
  </si>
  <si>
    <t xml:space="preserve">acmad to lead on water, physical section, propose key messages and policy recomendations,  </t>
  </si>
  <si>
    <t xml:space="preserve">continue SoC workshop acmad papers on ohysical aspect, forward looking representation that is what to do for dissemination, awareness raising and support to actions after publishing the SoC 2021, and structure of case studoies, East african drought, floods, </t>
  </si>
  <si>
    <t>review and sign payments salaries, suppliers and all projects expense, over see the audit 2020, start prepare the acmad 2021 report for the Board, statrt board agenda prepa</t>
  </si>
  <si>
    <r>
      <t xml:space="preserve">executive committee focus africa meeting today jan 26 2022 at 10 to 13 h00  on  the agenda :  * Welcome &amp; intro – Roberta * Withdrawal of JRC: repartition of tasks, planning of the GB session – Roberta * Planning of the Stakeholders engagement workshop (South Africa), discussion about the format - Roberta * </t>
    </r>
    <r>
      <rPr>
        <b/>
        <sz val="11"/>
        <color theme="1"/>
        <rFont val="Calibri"/>
        <family val="2"/>
        <scheme val="minor"/>
      </rPr>
      <t>WP review – Each WPL *</t>
    </r>
    <r>
      <rPr>
        <sz val="11"/>
        <color theme="1"/>
        <rFont val="Calibri"/>
        <family val="2"/>
        <scheme val="minor"/>
      </rPr>
      <t xml:space="preserve"> Deliverables – Roberta * Technical reporting (expectations from the WPL) - Mina * Financial reporting timeline – Mina * Monitoring and evaluation of the project: how to fill-in the grid - Mina * AOB,  </t>
    </r>
    <r>
      <rPr>
        <b/>
        <sz val="11"/>
        <color theme="1"/>
        <rFont val="Calibri"/>
        <family val="2"/>
        <scheme val="minor"/>
      </rPr>
      <t xml:space="preserve">The review of WP 7 done by DG as WP Leader of WP7 </t>
    </r>
    <r>
      <rPr>
        <sz val="11"/>
        <color theme="1"/>
        <rFont val="Calibri"/>
        <family val="2"/>
        <scheme val="minor"/>
      </rPr>
      <t xml:space="preserve"> he  mentionend recruitment of 3 remote working staff in Bostwana, Tanzania and Mauritius,</t>
    </r>
    <r>
      <rPr>
        <b/>
        <sz val="11"/>
        <color theme="1"/>
        <rFont val="Calibri"/>
        <family val="2"/>
        <scheme val="minor"/>
      </rPr>
      <t xml:space="preserve"> training materia</t>
    </r>
    <r>
      <rPr>
        <sz val="11"/>
        <color theme="1"/>
        <rFont val="Calibri"/>
        <family val="2"/>
        <scheme val="minor"/>
      </rPr>
      <t xml:space="preserve">l on RCOFs and other weather products digitalization to </t>
    </r>
    <r>
      <rPr>
        <b/>
        <sz val="11"/>
        <color theme="1"/>
        <rFont val="Calibri"/>
        <family val="2"/>
        <scheme val="minor"/>
      </rPr>
      <t>support objective verification</t>
    </r>
    <r>
      <rPr>
        <sz val="11"/>
        <color theme="1"/>
        <rFont val="Calibri"/>
        <family val="2"/>
        <scheme val="minor"/>
      </rPr>
      <t xml:space="preserve"> and </t>
    </r>
    <r>
      <rPr>
        <b/>
        <sz val="11"/>
        <color theme="1"/>
        <rFont val="Calibri"/>
        <family val="2"/>
        <scheme val="minor"/>
      </rPr>
      <t xml:space="preserve">provision bespoke forecasts services to users with impact models generating impact based forecasts,   training materials on verification methods including RPSS, ROCs, Reliability, discrimination, sharpness, skill,,,,  plan for the first continental climate outlook forum with concept and programme, FOCUS Africa support a methodology at continental level with use of global inputs to generate a consolidated continental technical guidance for RCOFs and use of RCOFs to build continental consensus if needed, , include FOcus Executive members in invitation for continental RCOFs, ACMAD coordinates focal points in pilot countries with case studies, procedure to digitize RCOFs for verification and applications, automate updating of seasonal forecast  technical note manual finalized end January 2022, tools tested and related training materials under preparation, collaborate with UK Met on measuring resolution, reliability, sharpness, discriminationand skill, activities at climsa interface include new products, procedures tested for bespoke services provided for RCOFs operations in ClimSA, BSC to help on verification ;   </t>
    </r>
    <r>
      <rPr>
        <sz val="11"/>
        <color theme="1"/>
        <rFont val="Calibri"/>
        <family val="2"/>
        <scheme val="minor"/>
      </rPr>
      <t xml:space="preserve">On reporting preparation, a video will be recorded and shared on responsibilities, technical report should be done by end feb 2022,  10 to 15 pages of technical report, financial report to be submitted in 60 days, for advisory board meeting which focus on outcomes and impacts WMs to prepare 2 min video for the Advisory board in April an Exec committee meeting to be porganozed in Feb to further discuss,  an ACMAD meeting on technical note for FMAM briefing done with - </t>
    </r>
    <r>
      <rPr>
        <sz val="11"/>
        <color rgb="FFFF0000"/>
        <rFont val="Calibri"/>
        <family val="2"/>
        <scheme val="minor"/>
      </rPr>
      <t>v</t>
    </r>
    <r>
      <rPr>
        <b/>
        <sz val="11"/>
        <color rgb="FFFF0000"/>
        <rFont val="Calibri"/>
        <family val="2"/>
        <scheme val="minor"/>
      </rPr>
      <t>erification, - state of current climate, - forecasts as parts of the note</t>
    </r>
    <r>
      <rPr>
        <sz val="11"/>
        <color rgb="FFFF0000"/>
        <rFont val="Calibri"/>
        <family val="2"/>
        <scheme val="minor"/>
      </rPr>
      <t xml:space="preserve"> , </t>
    </r>
    <r>
      <rPr>
        <b/>
        <sz val="11"/>
        <color rgb="FFFF0000"/>
        <rFont val="Calibri"/>
        <family val="2"/>
        <scheme val="minor"/>
      </rPr>
      <t>observation- Analysis-monitoring-modeling-forecasting-impacts-response-evaluation-cost/benefots assessment-reflection-new indeas and concepts to improve- innovation</t>
    </r>
  </si>
  <si>
    <t>prepare and submit inputs to side event concept for the Global Platform for DRR</t>
  </si>
  <si>
    <t>Prepare annual ACMAD report, supervize audit call for tender , selection, contracting monitoring audit , service contyract to prepare or update 2020  and 2021 bookeeping,  financial statements and  report preparation, support the auditor</t>
  </si>
  <si>
    <t>SWIFT discussions workshop  on onset , aims, operational definition , resersaerch on onset, semi structured discussions , conclusionq</t>
  </si>
  <si>
    <t>attente longue et documents sawidra de Mazart audit préparer et envoyer enbretard, rappel fait par Mazart et la BAD , appel spécial de Dieudonne</t>
  </si>
  <si>
    <t>jan to Feb  02</t>
  </si>
  <si>
    <t>Feb 02 2022</t>
  </si>
  <si>
    <t>overview prepared and sent to N Fournier on D.2 section for ACMAd on SECTION 2 : REVIEW OF THE CURRENT SARCOF and SWIOCOF PREDICTORS (ACMAD):   This section will  provide a description of Sea Surface temperation and circulation pattern used in operational seasonal forecasting in the SADC and IOC regions.  Sea Surface Temperature anomalies over  El Nino and Southern Oscillation, Indian Ocean Dipole, Sub tropical Indian Ocean  regions, lower tropospher wind anomalies over south Indian ocean will be presented  with a discussion on the performance of statistical prediction models built with these predictors,</t>
  </si>
  <si>
    <t>jan 26 to 31 2022</t>
  </si>
  <si>
    <t>22 to 25 jan 2022</t>
  </si>
  <si>
    <t>Jan 02 to 05 2021</t>
  </si>
  <si>
    <t xml:space="preserve">prepare letter to Niamey city and other potebtial participants  tp the Uclip workshp, prepare and upload ACMAD board documents </t>
  </si>
  <si>
    <t>Supervise update of SST products for the state of climate 2020,  contribute to BAMS paper by Doug on SWIFT projet contributing to a revolution in science of weather prediction</t>
  </si>
  <si>
    <t>Kimpala sterring meeting planned, annual work plan and quartely activity schedule for SWIFT staff, meet to plan development of pollution monitoring service with Pen State (Greg),  meeting with AIMS to supervise interships and plan for 2021</t>
  </si>
  <si>
    <t>jan 14 2021 , Maoro directed with technical guidance given to generate some products of the state of climate 2020, collect prototype products generated and reviewed all</t>
  </si>
  <si>
    <t>ptrepare periodic meeting of focus Africa WP 4</t>
  </si>
  <si>
    <t>Followup scendments at ACMAD ( ethiopia), secondments in swift , prepare proposal for 2021 activities on Burundi UNDP climate resilience project</t>
  </si>
  <si>
    <t xml:space="preserve">review and sign secondment invitation for Tarekyn Ethiopia, virtual meeting on jan 21 on preparation of state of climate report 2020, </t>
  </si>
  <si>
    <t xml:space="preserve">ninth quarterly invoice for SWIFT review and signed, review meningitis vigilance and prepare coordination meeting on progress for WP 4 focus on Jan 25, </t>
  </si>
  <si>
    <t xml:space="preserve">contributions to founding documents for creation of African Met Society,  Jan 26 contribute to fill eumetsat questionnaire on sovio economic assessment of MTG and polar satellite products, follow up procurement of sensor for pollution monitoring in Niamey with Pen State 'Jenkings), </t>
  </si>
  <si>
    <t>MoU for secondment with BDMS jan  26 2021, meeting on swift legacy and plans, country contacts review for KIMPALA, SWIFT coordination meeting at ACMAD on 28 jan,  review and approve minutes on from jan 29 to Feb 01 2021</t>
  </si>
  <si>
    <t>Feb 02 to feb 10 2021</t>
  </si>
  <si>
    <t xml:space="preserve">review quartely reports of SWIFt staff, ToRs for SWIFT staff reviewed,  Feb 05 2021 review minutes of meeting ACMAd and MSF by Cheikh, start formulating proposal for UNDRR Burundi,  </t>
  </si>
  <si>
    <r>
      <t xml:space="preserve">Feb 11 2021 update Board meeting docs and sent for upload to DIT, Letter of commitment prepared and sed to AfDB on comittment to a  a resilience bulding project  for Nile and Chad basins, </t>
    </r>
    <r>
      <rPr>
        <b/>
        <sz val="11"/>
        <color rgb="FFFF0000"/>
        <rFont val="Calibri"/>
        <family val="2"/>
        <scheme val="minor"/>
      </rPr>
      <t>on Jan 25 2022 i was informed by Dieudonne that funding was secured,</t>
    </r>
  </si>
  <si>
    <t>on Feb 15, 2021 meet with SAF Lambert and coodinate task 3,5 concultancy work funde on guide for seasonal forecasting by WMO, update on feb 15 of doc 2,1&amp;2,2 for the board meeting</t>
  </si>
  <si>
    <t>preparation for AIMS 4th call for internships, briefing on the state of climate report 2020, feb 19 2021 review oustanding SWIFT reports from adefisan with quaterly reports since Q3 2019</t>
  </si>
  <si>
    <t>Feb 04 to Feb 2025 review draft 1st staheholder workshop of focus africa,  discuss on feb 22 coordination of wp4 , models resolutions</t>
  </si>
  <si>
    <r>
      <t>tim</t>
    </r>
    <r>
      <rPr>
        <b/>
        <sz val="11"/>
        <color rgb="FFFF0000"/>
        <rFont val="Calibri"/>
        <family val="2"/>
        <scheme val="minor"/>
      </rPr>
      <t>esheets Nov Dec 2020 sent to Lambert on  Feb 24 2022</t>
    </r>
  </si>
  <si>
    <t>on feb 27 review the focus africa del 2,1 on communication and  dissemination plan fo focus</t>
  </si>
  <si>
    <t>Feb 10 to 28 2021</t>
  </si>
  <si>
    <t>March 01 to 10</t>
  </si>
  <si>
    <t>review update of the physical aspect section of the 2020 state of Africa climate, review S2S forecasts note from ECMWF system , exchange with CIMA to develop an EWS  improvement proposal for burundi on March 08 2021, update of BoG docs sent for website on March 05 2021,  online training organized for Kimpala on CLIMTAG for ministry of agriculture and NMHSs</t>
  </si>
  <si>
    <t>March 11 to 20</t>
  </si>
  <si>
    <t xml:space="preserve">Review the climate report from Cameroon,  Review Tors and draft LoAs for 2=3 consultants to be recruited for FOCUS Africa ,  SWIFT paper review on NWP for publication in nature a high level journal march 16, review new products and updates of the stae of climate 2020 report until march 18 2021,  Review the draft MoU for U Clip, </t>
  </si>
  <si>
    <t>March 21 31 2021</t>
  </si>
  <si>
    <t xml:space="preserve">prepare and participate at SWIFT Executive committee meeting on march 23 2021,  Draft invitation letters for Copernicus ULS training, on March 19,  Read and review Uclip partnership agree ement on March 29,  Legacy and futire funding routes post SWIFT webinar prepararion the webinar is on March 31  2021,  </t>
  </si>
  <si>
    <t>April 01 to 10 2021</t>
  </si>
  <si>
    <t>prepare CLIMTAG training on April 01 and  coordinate implementation on 02-04 April 2021,  SWIFT funding cuts discussed with update for SWIFT management on 07 April 2021,  final review and signature electronic on  partnership agreement for  ACMAD VITO on Uclip, review participants for copernicus ULS training</t>
  </si>
  <si>
    <t xml:space="preserve">Communication on meningitis vigilance, Interns onboarding workshop attended  planning for WP3 meeting,  S2S technical note review and Meningitis bulletin review and published,  contributions from East Africa and others on the state of climate report 2020 collected and included in the draft, ,  coordination with global centres UKMEt Office and DWD  to update maps, </t>
  </si>
  <si>
    <t>April 11 to 20</t>
  </si>
  <si>
    <t>Products update and interpretation made for state of climate 2020, sessions programme for Copernicus ULS training, procedure for synoptic forecasting discussed with SWIFT, Request for cadidayes for OJT and secodment,</t>
  </si>
  <si>
    <t xml:space="preserve">WP7 focus call for participation, </t>
  </si>
  <si>
    <t>April 21 30 2021</t>
  </si>
  <si>
    <t xml:space="preserve">W3 coordination meeting Focus </t>
  </si>
  <si>
    <r>
      <t xml:space="preserve">supervize Ibrahim for timeseries analysis, prepare agenda for wp7 monthly meeting ccordination meetin ( </t>
    </r>
    <r>
      <rPr>
        <b/>
        <sz val="11"/>
        <color rgb="FFFF0000"/>
        <rFont val="Calibri"/>
        <family val="2"/>
        <scheme val="minor"/>
      </rPr>
      <t>Actions from past meeting , progress report review, AOB</t>
    </r>
    <r>
      <rPr>
        <sz val="11"/>
        <color theme="1"/>
        <rFont val="Calibri"/>
        <family val="2"/>
        <scheme val="minor"/>
      </rPr>
      <t>)</t>
    </r>
  </si>
  <si>
    <t>Review report of secondment Augustin  may 29 2021, supervize Godefroid to coordinate CLIMTAG reports preparation by seconded experts May 01 to 26, 2021</t>
  </si>
  <si>
    <t>Review CLIMTAG training and related project reports ( May 05 to 26) to be submitted by May 30 2021 by godefroid</t>
  </si>
  <si>
    <t>exchange with eline for final review and submission of reoports may 26 to 31 2021</t>
  </si>
  <si>
    <t xml:space="preserve">training and interships reports  secondments reports </t>
  </si>
  <si>
    <t>June 01 to 10 2021</t>
  </si>
  <si>
    <t xml:space="preserve">Final input to D2,1, supervize Esther on section of del 7,1 in focus , review budget modification for 15 months of interns instead of 2 to 4 weeks OJT and Secondment, </t>
  </si>
  <si>
    <t>feedback on IRI report on S2S to support RCOF extension of product portofolio for climsa, Focus, Kimpala on June 2 to 6 2021, SAWIDRA audit follow up june 3 to 10 2021, SWIFT expenditure planning review with Lambert, internship budgeting kimpala, BAMS paper finalized submitted on june 11 2021</t>
  </si>
  <si>
    <r>
      <t xml:space="preserve">update info to FLEXX on WP 7 focus africa, supervise Tmax forecasting algorithm development june 17 2021, climsa programme steering meeting on june 29 and 30 preparation june 17 to 25 2021, organize training on seasonal forcast with PyCPT tool , support validation of start of agriculture season algorithm by interns, OJT and seconded staff, Kimpala second quaterly meeting  preoation from on June 22 to 29, seasonal forecast update with UK met input PRESASS 2021 , </t>
    </r>
    <r>
      <rPr>
        <sz val="11"/>
        <color rgb="FFFF0000"/>
        <rFont val="Calibri"/>
        <family val="2"/>
        <scheme val="minor"/>
      </rPr>
      <t>PRESAS to put in April, May, June 2021 iupdate , supervise staff to prodce deliverables , activity reports , work plans, performance evaluaption , acmad expenditure plan with extension for SWIFT</t>
    </r>
  </si>
  <si>
    <t>jul 01 to 10 2021</t>
  </si>
  <si>
    <t>meet with RH on the OJT and secondment Dashboard to be updated regularly</t>
  </si>
  <si>
    <t>june 11 to 20  2021</t>
  </si>
  <si>
    <t xml:space="preserve">climsa programme steering committee preparation , interactions with AUC, SWIFT expenditure plan update up to end 2021,  assess quality of Tmax forecasts with  verification schemes provided and procedure for its application described for implementation by AIMS intern Ibrahim,  update WP 7 data on FLEXX, </t>
  </si>
  <si>
    <t xml:space="preserve">Prepare for CREWS meeting on june 21 2021 discussing survey report draft on use of seasonal and sub seasonal forecasts in West Africa ( ACMAD in 2022 to organize online session on use of PyCPT for seasonal and sub seasonal forecasting with ACCOFs, train also on verification),  june 21 2021 meeting also to discuss python spt interface development of related training for use, it is related to IRI support to CREWS West Africa ( invite IRI and other in CREWS at ACCOF usin email of June 07 2021 from Jean Baptiste Migraine </t>
  </si>
  <si>
    <t>June 21 to 30 2021</t>
  </si>
  <si>
    <r>
      <t xml:space="preserve">attend CREWS meeting on review of S2S and seasonal forecast use, PyCPT use , see </t>
    </r>
    <r>
      <rPr>
        <b/>
        <sz val="11"/>
        <color rgb="FFFF0000"/>
        <rFont val="Calibri"/>
        <family val="2"/>
        <scheme val="minor"/>
      </rPr>
      <t xml:space="preserve">email of June 28 2021 from pascal and ask him to participate as trainer for online pycpt training events with ACCOF in 2022 </t>
    </r>
  </si>
  <si>
    <t>Supervize production of jupiter notebook training done by IRI , Pascal on june 28 shared his notebook, he should train experts to use it, add probabilistic forecasts of precip ammount cumulative probabilities in COF technical note</t>
  </si>
  <si>
    <t>KIMpala quaterly meeting attended, SST drivers section of stae of climate 2020 updated,  provide inputs during june 2021 on structure and content of D7,1 on gaps analysis for Focus Africa, superviise Esther and liaison with WP 7 institutions for inputs and guidance</t>
  </si>
  <si>
    <t xml:space="preserve">Jansen share the draft D7,1 and review process began, all review where collected and analyzed, WP7 monthly meeting organized last week and a report received on Jul 07 and reviewed  up to Jul 15 2021,  jul 13 2021 exchange on ClimSA ECCAS management and coordination with CAPC staff with collection of audit of SAWIDRA financial statement of the Centre, </t>
  </si>
  <si>
    <t>Work with lambert on staff benefits calculation for 2019 and 2020 , Lambert sent a draft on this on Jul 16 2021</t>
  </si>
  <si>
    <t>jul 11 to 20</t>
  </si>
  <si>
    <t>Jul 01 to 20</t>
  </si>
  <si>
    <r>
      <t xml:space="preserve">inputs to WWRP WGTMR training workshop on S2S programme, work with meteo France MISVA  callegue to build trainig materials  ( </t>
    </r>
    <r>
      <rPr>
        <b/>
        <sz val="11"/>
        <color rgb="FFFF0000"/>
        <rFont val="Calibri"/>
        <family val="2"/>
        <scheme val="minor"/>
      </rPr>
      <t>ask Leon to use Sample meteo France ppt for MISVA to improve synoptic technical note</t>
    </r>
    <r>
      <rPr>
        <sz val="11"/>
        <color theme="1"/>
        <rFont val="Calibri"/>
        <family val="2"/>
        <scheme val="minor"/>
      </rPr>
      <t xml:space="preserve">) </t>
    </r>
  </si>
  <si>
    <t>Jul 21 to 30</t>
  </si>
  <si>
    <t xml:space="preserve">attend swift executive committee on Jul 22 2021 Thursday, review the minutes and share work to implement actions at ACMAD, </t>
  </si>
  <si>
    <t>Review documentation on start of season, a ppt and technical note word doc on the methodology prepared as training material in SWIFT, FcUS and ClimSA , KIMPALA</t>
  </si>
  <si>
    <t>edit and review SWIFT paper for ECMWF siummer newsletter on une of its products  in SWIFT, see cheikh email on Jul 29 2021</t>
  </si>
  <si>
    <t xml:space="preserve">Meeting on archiving products on THREDDS for ClimSA, FOCUS, KIMPALA, U Clip </t>
  </si>
  <si>
    <t>Feb 03 2022</t>
  </si>
  <si>
    <t>echanges avec Rafio on parameterization of tompro  le 20 Fevrier 2021 we will start</t>
  </si>
  <si>
    <t>Feb 04</t>
  </si>
  <si>
    <t xml:space="preserve">Moderate the first ACCOF with opening remarks, session on performance of SOND season 2021 and outlooks for FMAM 2022 Precip and temp , webpages for ACCOF </t>
  </si>
  <si>
    <t xml:space="preserve"> Dear SWIFT colleagues,
Some last-minute reminders before next week's SWIFT meeting.
    The final agenda can be viewed at https://docs.google.com/spreadsheets/d/15GxfBzFQ25wLUzzZVg-SEHxL3c6TnOLB3Iuw8a0gjWU/edit?usp=sharing. Please note, there are two agendas, one for the U.K. and another for African partners. Every day includes four-hour multi-hub discussions and 90-minute internal-hub discussions.
    Please bring a smartphone or laptop so you can use slido. Slido will be used for daily sign-ups and Q&amp;A. https://www.sli.do/ #SWIFT22
    Presenters - Please can you add your presentations to https://drive.google.com/drive/folders/19wwf9me8_rnIA_Ya-fHy8tnqH4qk3Z0n?usp=sharing, one hour before your session. 
    Notes during internal-hub discussions will summarized on https://docs.google.com/document/d/16nhasQql_nFmVQQdYINdTATaZjJOQjFdeCypeymTIDE/edit?usp=sharing. This document also contains questions that will be used to facilitate discussion.
    Can internal-hub leads please log onto the zoom meeting on Monday at 9:30/12:30 UK/Kenya time. We need to check that all technology is working. https://ukri.zoom.us/j/92843626464?pwd=N1ZQQzNDZlA1Vk1Wc2Y4anFhaUlUQT09
    Please can you advertise external SWIFT seminars (see SWIFT-partner email) to your colleagues and institutions. Next week our time will be limited to encourage participation.
    UK participants only: Please bring along posters to be discussed during evening sessions. This can be work already presented in multi-hub sessions.
Hope you manage to get a restful weekend. We've got a busy meeting planned! Kind regards,SWIFT programme committee  
Joshua Talib, Elijah Adefisan, Doug Parker, Siân Evans, Alan Blyth, Andy Dougill, Masilin Gudoshava, Maureen Ahiataku, Abdou Lahat Dieng, Eniola Olaniyan
Dr. Joshua Talib 
Climate Scientist in Hydro-Climate Risks, UKCEH.
 </t>
  </si>
  <si>
    <t xml:space="preserve">Dear All,
The very last quarterly reporting cycle is upon us! We are now coming to the end of the project, so need to focus on the remaining tasks and deliverables. 
Please log into the SWIFT reporting database (https://swift-pm.herokuapp.com/ ) and input progress made on each task/deliverable that your team/organisation is leading and provide a statement on progress and any issues.
Guidance on deadlines for this reporting period
    Deadline Monday 07 February 2022:
        Partner leads to request updates from all task/deliverable responsible persons within their organisation
    Deadline Monday 14 February 2022:
        Deadline for partner leads to complete their table of progress relative to tasks and deliverables
        The information/data from each partner lead is then released to the relevant work package leaders
    Deadline Friday 11 March 2022:
        Deadline for work package leaders to complete their review of WP progress
        The information/data on the status of each WP is then released to the Management Team for review
    Deadline Friday 18 March 2022:
        Management Team send a summary on progress to the SWIFT Executive Committee for comment
    Deadline Monday 21 March 2022:
o    Executive Committee send any concerns to the SWIFT Management Team
o    Management Team send any issues on progress to WP and partner leads where necessary
    Tuesday 22 March 2022: Discussion of any issues at Executive Committee Meeting
Please log into the SWIFT reporting database (https://swift-pm.herokuapp.com/ ) and input progress made on each task/deliverable that your team/organisation is leading and provide a statement on progress and any issues.
If you have any issues with the database, please let me know.
 </t>
  </si>
  <si>
    <t>Jan 16 to 20 2021</t>
  </si>
  <si>
    <t>Feb 07 , 08, 09 2022</t>
  </si>
  <si>
    <t xml:space="preserve">attend SWIFT scienece meeting on feb 07, review video of WGTMR meeting  organized at 23h000 on Feb 07 and listen to by me on Frb 08 morning, feb 08 continue SWIFT science meeting , continue prepare report and work plan 20222 for the Board meeting, </t>
  </si>
  <si>
    <r>
      <t>meet with gilles on climsa, service note on submission of diploma and certificate,</t>
    </r>
    <r>
      <rPr>
        <sz val="11"/>
        <color rgb="FFFF0000"/>
        <rFont val="Calibri"/>
        <family val="2"/>
        <scheme val="minor"/>
      </rPr>
      <t xml:space="preserve"> Ali and Djibo gave documents on diploma, need to a solution,   Timesheets only ali djibo and hubert provided the timesheets, , need a meeting  on these</t>
    </r>
    <r>
      <rPr>
        <sz val="11"/>
        <color theme="1"/>
        <rFont val="Calibri"/>
        <family val="2"/>
        <scheme val="minor"/>
      </rPr>
      <t xml:space="preserve">,   Djibo with demande de services, explain to Nafissa and Zeinabou,   Abdoulaye diasie souhaite une présentation, les états IRS ACMAD  Badie imprime et signe,  les états IFRS , il vien presente les états IFRS,  mot de passe de l" application IFRS,   Serges a donné 400 000 sur les 1 million 300 000f, DG voit serges pour rappel, </t>
    </r>
  </si>
  <si>
    <t>Feb 08</t>
  </si>
  <si>
    <t xml:space="preserve">In the activities of 2022 add start  preparattion of strategic plan 2024 to 2027, </t>
  </si>
  <si>
    <t xml:space="preserve">ACMAD to present forecasts and outlooks to the eambassador,  briefing for IBM of Friday12 Feb 2022 on acmad forecasts </t>
  </si>
  <si>
    <t>prepare presentation of floods forecasting and gaps at ACMAD for Feb 14 meeting with Google</t>
  </si>
  <si>
    <t>Feb 09 2022</t>
  </si>
  <si>
    <t xml:space="preserve">write a short summary of 2020 achievements of ACMAD as annex to request for contributions, contunes swift science meenting, continue Board report 2021, follow up Lambert for the 2021 budget exceution, ,2022 budget income, expenditure 2022,  </t>
  </si>
  <si>
    <t>Jan 07 to 15 2021</t>
  </si>
  <si>
    <t xml:space="preserve">on Jan 10 to 15 2021 draft and finalize MoU between ACMAD and AIMS </t>
  </si>
  <si>
    <t>tomorrow Feb 10 2022 , a meeting with Wassila and WMI on assessment of RCC continental under Climsa , next Tuesday  Feb 15 2022 a focus Africa meeting on dispatching of JRC work and budget</t>
  </si>
  <si>
    <t>feb 10 2022</t>
  </si>
  <si>
    <t>prepare and present climate outlooks for AUC humanitarian partner meeting organised by DREA and Health commission of Feb 10 at 2 pm, and AUC PRC meeting of ambassadors on Feb 11 at 2 pm ( output 5 and 2 climsa,  output tbd 2, 4, 5 , 1 ,3  FOCUS )</t>
  </si>
  <si>
    <t xml:space="preserve">Bonsoir </t>
  </si>
  <si>
    <t>work with lambert during the period to  have break domwn of work days to be use to invoice each project for staff cost , timesheets should be prepared  by all see email from lambert on jul 24 and download attachments</t>
  </si>
  <si>
    <r>
      <t xml:space="preserve">template for quality management of projects deliverables, discuss with organizer acmad inputs to Zimbabwe climate parliament dialogue ( ClimSA, Focus  ),  monthly progress report review, </t>
    </r>
    <r>
      <rPr>
        <sz val="11"/>
        <color rgb="FFFF0000"/>
        <rFont val="Calibri"/>
        <family val="2"/>
        <scheme val="minor"/>
      </rPr>
      <t>supervize generation of state of climate for zimbabwe to support parliament dialogue, prepare swft budget and plan  (  Jul 27</t>
    </r>
  </si>
  <si>
    <r>
      <t>Focus Africa funds transfer to implement activities in Southern Africa discussions with WMO, MoUs draftfed with NMHSs to be reviewed by WMO (aug 18)  composites of wet and dry years  related SSTAs patterns ,</t>
    </r>
    <r>
      <rPr>
        <sz val="11"/>
        <color rgb="FFFF0000"/>
        <rFont val="Calibri"/>
        <family val="2"/>
        <scheme val="minor"/>
      </rPr>
      <t xml:space="preserve"> composites of El Nino, LaNian, NAT, SAT, SIOD, IOD phases SSTAs and precip, Circulation anomalies,,,,,</t>
    </r>
  </si>
  <si>
    <t>Requirement to complete Uclip activities 1,1 to 1,4 needed , 1,3 will not be finalized, in financial report covering 6 months starting in April 2021  1,3 will not spend all its money, justif staff days, non management and management days, 4000 euros for the workshop with room rent catering, by end of september need financial report and Raf will get in touch with you on the fin report , include staff days of Ibrahim, work to handle customs , estimated about 10 to 20 days s</t>
  </si>
  <si>
    <t>5) Inputs to AUC situation room and situation report ( and occasional situation reports when hazards occur)</t>
  </si>
  <si>
    <t>coordinate acmad s inputs to MSVA &amp;SWIFT</t>
  </si>
  <si>
    <t xml:space="preserve">journal acha ( y compris immobiimmobilisations) t, salaires, subvention, location/clients , banques,  besoin de contrôle ( Zeinabou) , et revue </t>
  </si>
  <si>
    <t>Feb 11 to 17</t>
  </si>
  <si>
    <t>organize coordination meeting ECCAS ClimSa, drafts announcement and concept for PRESAc , NFCS in Congo and Cameroon requested</t>
  </si>
  <si>
    <t xml:space="preserve">coordination meeting on Feb 17 on acmad strategic plan code, projects actividy code and timesheets completion, </t>
  </si>
  <si>
    <t>arrend swift science meeting with panel remarks for 10 mim on ensuring sustanability of research and solution  co-formulation and co-production of services highlighted,  Feb 15 MoUs with Users to fomalize user interfaces, evaluation verification from users perspective, communication to donors on value addition, more test beds, fopr casts demo and innovation ( ideation, concept design includinh prototyping experimentation, piloting, upscaling reflection, ideation ,,, cycle</t>
  </si>
  <si>
    <t>Feb 18</t>
  </si>
  <si>
    <t>retard de paie des impots par binta signature le 18 Feb alors que la DGI demande la paie le 15 du Mois</t>
  </si>
  <si>
    <t>Feb 21</t>
  </si>
  <si>
    <t xml:space="preserve">revise  achuievements of 2021 supporting requests for contributions , finalize and submit eccas docs to Jolly, 3 ToRs for short term experts on implementation, monitoring and evaluation and communication at ACCAS Climsa, concept for PRESAC MAMA 2022 made and submited to AUC Jolly, </t>
  </si>
  <si>
    <r>
      <t xml:space="preserve">finalize ECCAS PREASC cocept withn nudget and submit to Jolly, forecasrt synoptic to mesoscale briefing, developments proposed on objective verification, </t>
    </r>
    <r>
      <rPr>
        <b/>
        <sz val="11"/>
        <color theme="1"/>
        <rFont val="Calibri"/>
        <family val="2"/>
        <scheme val="minor"/>
      </rPr>
      <t xml:space="preserve">need for swift intern on digitalisation to preset his work  </t>
    </r>
  </si>
  <si>
    <t>request to Nafissa to send DG Madje contracts, payment details , initial payroll and salary slip ofClimSA staff</t>
  </si>
  <si>
    <t>Finalize achievements of 2021 for letter of contributions 2022 annexes, prepare Tors for recruitment short term ClimSa ECCA for Jolly, TORs for PRESAC announcement budget , concept, closing ceremony for SWIFT science meeting with acmad final remarks on legacy on friday Frb 18</t>
  </si>
  <si>
    <t>Feb 21 afternoon meeti to coordinate web development and updates work of Greema include Uclip, Kimpala, swift, focus sites of pages development or update, update RCC website, tables of training fora or workshop programme hyperlinked, revide the structure of steering meetings document and boards documents on website, put the logframe of projects on the websites with deliverables hyperlinked and upfdated</t>
  </si>
  <si>
    <t>Lambert doit faire les facture en retard sur Onersol</t>
  </si>
  <si>
    <t>review kimpala presentation for PRESAGG , review products for presagg</t>
  </si>
  <si>
    <t>review questionnaire from Wassila for ACMAd assessment as RCC and climate service provider</t>
  </si>
  <si>
    <t>Feb 22  2022</t>
  </si>
  <si>
    <t>Review document to preparer focus goverbing board to act on JRC consortium withdrawal</t>
  </si>
  <si>
    <t xml:space="preserve">Binta had information on staff living in anersol and invoices not done, reconscialition statements not well done, review and revision  necessary, Natanda report on only 2 months of accounts information recordeed in the books, </t>
  </si>
  <si>
    <t>read h2020 personelcostquestions and answers</t>
  </si>
  <si>
    <r>
      <rPr>
        <b/>
        <sz val="11"/>
        <color theme="1"/>
        <rFont val="Calibri"/>
        <family val="2"/>
        <scheme val="minor"/>
      </rPr>
      <t>8</t>
    </r>
    <r>
      <rPr>
        <b/>
        <sz val="11"/>
        <color rgb="FFFF0000"/>
        <rFont val="Calibri"/>
        <family val="2"/>
        <scheme val="minor"/>
      </rPr>
      <t xml:space="preserve"> Does the actual personnel costs include
all costs (salary, insurance, social costs,
etc.)?</t>
    </r>
    <r>
      <rPr>
        <sz val="11"/>
        <color theme="1"/>
        <rFont val="Calibri"/>
        <family val="2"/>
        <scheme val="minor"/>
      </rPr>
      <t xml:space="preserve">
Yes, all these listed in the brackets - all mandatory charges
9 D</t>
    </r>
    <r>
      <rPr>
        <b/>
        <sz val="11"/>
        <color rgb="FFFF0000"/>
        <rFont val="Calibri"/>
        <family val="2"/>
        <scheme val="minor"/>
      </rPr>
      <t>o empleyee contracts need to contain a
reference to the H2020 project tasks?</t>
    </r>
    <r>
      <rPr>
        <sz val="11"/>
        <color theme="1"/>
        <rFont val="Calibri"/>
        <family val="2"/>
        <scheme val="minor"/>
      </rPr>
      <t xml:space="preserve">
Not necessarily - follow your own and national rules for this. The
employees need to be assigned to the project - but not necessarily
via their contract.</t>
    </r>
  </si>
  <si>
    <r>
      <rPr>
        <b/>
        <sz val="11"/>
        <color rgb="FFFF0000"/>
        <rFont val="Calibri"/>
        <family val="2"/>
        <scheme val="minor"/>
      </rPr>
      <t>34 How to calculate the hourly rate when the
13th salary is paid out in a given month
and we report using the monthly hourly
rate</t>
    </r>
    <r>
      <rPr>
        <sz val="11"/>
        <color theme="1"/>
        <rFont val="Calibri"/>
        <family val="2"/>
        <scheme val="minor"/>
      </rPr>
      <t xml:space="preserve">
You need to proportionate. In each month in the reporting period
you calculate the relavant part of the 13th salary earned in that
month.</t>
    </r>
  </si>
  <si>
    <t>sergess suivi pour le dossier achievements 2021 acmad to attach on contributions request</t>
  </si>
  <si>
    <t>Feb 23 2022</t>
  </si>
  <si>
    <r>
      <t xml:space="preserve">wifi Airtel dédié 2 MBS/s   Acmad_main    pswd :  </t>
    </r>
    <r>
      <rPr>
        <b/>
        <sz val="11"/>
        <color theme="1"/>
        <rFont val="Calibri"/>
        <family val="2"/>
        <scheme val="minor"/>
      </rPr>
      <t>%Acmad21</t>
    </r>
  </si>
  <si>
    <t>E:\DGaout2021newonsept102021\timesheetsjanjune2021&amp;globlalremuneration</t>
  </si>
  <si>
    <t>Feb24</t>
  </si>
  <si>
    <t>attend PRESAGG production and presentation from countries, hubert requested to include cumulative probability produts with CPT</t>
  </si>
  <si>
    <t>request for shunshine to build traoining materials demonstrating added value of neural network, CFTY compared to CPT, material on use of CPT for extreme seasonal forecasting , roles tasks and deliverables of staff involved in PRESAGG generated, review programme, concept, anouncement of PRESAGG and PRESAC</t>
  </si>
  <si>
    <t>Nafissa rediger la procedure pour gerer le départ à la retraite des agents ,  notification quelques mois à l'avance, calcyler les indemnités et payer,  donner un congé libératoire</t>
  </si>
  <si>
    <t>review the achievements for 2021 for ACMAD, signed yesterday all request for 2022 contributions to ACMAd by countries</t>
  </si>
  <si>
    <t>attend sinoptic briefings monady and thursdays  , s2s briefings 3 per month and seasonal briefing end of month</t>
  </si>
  <si>
    <t xml:space="preserve">Review concept of the focus africa second stakholder workshop </t>
  </si>
  <si>
    <t>work part time for several day in february on inputs to del 3,2 on  predictors and performance of related statistical prediction schemes based on these predictors</t>
  </si>
  <si>
    <r>
      <t xml:space="preserve">revoir la liste et refaire une selection tenant compte des contributions pays sur la base des candidatures de 2021,preparer et  relancer l'appel pour la ion e pour formation action et mise a disposition, </t>
    </r>
    <r>
      <rPr>
        <b/>
        <i/>
        <sz val="12"/>
        <color rgb="FFFF0000"/>
        <rFont val="Calibri"/>
        <family val="2"/>
        <scheme val="minor"/>
      </rPr>
      <t>delai vendredi fevrier 26 2022</t>
    </r>
    <r>
      <rPr>
        <b/>
        <sz val="11"/>
        <color rgb="FFFF0000"/>
        <rFont val="Calibri"/>
        <family val="2"/>
        <scheme val="minor"/>
      </rPr>
      <t>,</t>
    </r>
    <r>
      <rPr>
        <b/>
        <i/>
        <sz val="11"/>
        <rFont val="Calibri"/>
        <family val="2"/>
        <scheme val="minor"/>
      </rPr>
      <t xml:space="preserve">  Dossier Garba urgent</t>
    </r>
  </si>
  <si>
    <t xml:space="preserve">Faire un cron pour les produits Saf nowcasting  a suivre par Pierre avec Cheikh et Ali </t>
  </si>
  <si>
    <t>Feb 25 2022</t>
  </si>
  <si>
    <t>Binta prepare les voucher et cheque, puis les rapprochements, les journaux extraomptable et refait la saisie sur tompro après ????</t>
  </si>
  <si>
    <t>remise de 50 000 f a safia pour M, Dadouda, il rembourse en fin March 2022</t>
  </si>
  <si>
    <r>
      <t xml:space="preserve">register to participate at the side event during the 8th African regional forum on sustainable development on DRR </t>
    </r>
    <r>
      <rPr>
        <b/>
        <sz val="11"/>
        <color theme="1"/>
        <rFont val="Calibri"/>
        <family val="2"/>
        <scheme val="minor"/>
      </rPr>
      <t xml:space="preserve">and Global compact on Migration  on Feb 28 at 16h00 to 17k30 Kigali time ( GMT+2) that is </t>
    </r>
    <r>
      <rPr>
        <b/>
        <sz val="11"/>
        <color rgb="FFFF0000"/>
        <rFont val="Calibri"/>
        <family val="2"/>
        <scheme val="minor"/>
      </rPr>
      <t>15h00 GMT+1 in Niamey</t>
    </r>
  </si>
  <si>
    <t>review concept from eumetsat on webinar in march in preparation of the 15th EUMETSAT user forum in Tanzania during the second half of the year action of swift</t>
  </si>
  <si>
    <t>Review and revise  presentation on ACMAD advisory centre for inauguration of auc situation room  ( climsa DRR)</t>
  </si>
  <si>
    <t>Feb 28 2022</t>
  </si>
  <si>
    <t>ACMAD input to presentation for inauguration of AUC situation room finalized ' ClimSA output 5</t>
  </si>
  <si>
    <t>Vote done for JRC Ispra withdrawal from Focus consortium</t>
  </si>
  <si>
    <t xml:space="preserve">review and revise presac programme and invitation letters </t>
  </si>
  <si>
    <t>attend on Feb 28 2022 handover ceremony for situation room</t>
  </si>
  <si>
    <t>Start with recognition of dignitaries, ambassadors ,,,,,</t>
  </si>
  <si>
    <t>Introductory presentation by Kai technical coordinator at AUC, he thanked his director and greet participantsAfrican is less contribiting to émission and is the most at risk , risk index high PoA to implement Sendai is a response to high risks  with governance , DRR and resilience mainstream in SDGs, MHEWS with support of Italy with the situation room as network of continental, regional, national institutions, to facilitate quick response, pilot projects with continental situation room , IGAD situation room, and Advisory centre for climate monitoring and technical support to continental situation room,  UMA i ECCAS, SADC will be included, phase II by 2030 connect all National , regional and continental situation room connected,  learn from Italy and EUComplex risk with COVID , drought, cyclone, floods, covid</t>
  </si>
  <si>
    <t>March 01 to 05</t>
  </si>
  <si>
    <t>review and revise all remaining invoices for countries contributions, with achievements of 2021, review and revise all call for JT and Secondments with the concempt and call for candidates</t>
  </si>
  <si>
    <t>status of fOCUS consultants contracts implementation, Data bundle airteh payment clarification, timeline presac, anoncement, programme finalized, prepare presentations and training materials</t>
  </si>
  <si>
    <t xml:space="preserve">meeting on  consultnats for FOCUS Africa, reduce contracts to buy laptops, for Maurittus, Tanzania and Botswana signed fro 12 and 6 months,   </t>
  </si>
  <si>
    <t>March 02 2022 assess swift staff performance form filled Elijah , Cheik and Savatia</t>
  </si>
  <si>
    <t>need to review timesheets for 2021 and operating plan and budgert for 2022</t>
  </si>
  <si>
    <t xml:space="preserve"> March 02 03 and 04  under Garanttee wi  th soletop   install, module for formating RARS data for transmission in WIS for NWP global and regional supporty, train on maintenance of RARS stations  develop and use maintenance procedures</t>
  </si>
  <si>
    <t xml:space="preserve">  March 02 03 and 04   meet with ali on output 3 of climsa and link with SAWIDRA ,  under HPC garantee need to ask ICTP to install WRF  including data assimilation module, train african experts on design  and implement data assimilation experiements , train africans on design and implement modeling and prediction experiment, additional training to maintain HPC operationss, develop and use mentenance procedurzes </t>
  </si>
  <si>
    <t>discuss with SAWS to ensure the software to format RARS data is install on all the 3 other stations , relevant internet high speed or dedicated data link between stations and GTS is done and WIS GISC or DCPC are sharing RARS meta data and data  through related catalogues</t>
  </si>
  <si>
    <t>Discuss prediction experiments with assimilation of RARS data and impact assement on the quality of forecasts, nowcasts , watches and warnings  With SAWS, Maroc Meteo and ACMAD</t>
  </si>
  <si>
    <t>situation of onersal invoices from nafissa</t>
  </si>
  <si>
    <t>Serges a remboursé es fonds cop 26  3 138 154 au total ont été versé hier et le virement salaire Serges déposé, le 02 mars 2022</t>
  </si>
  <si>
    <t>meeting coordination task 2,2 focus africa</t>
  </si>
  <si>
    <t>attend wangari mattai day with a presentation ppt on March 03 2022,  output 5 climsa</t>
  </si>
  <si>
    <t>focus africawp4 coordination meeting at 10;AM niamey time on March 04 2022</t>
  </si>
  <si>
    <t xml:space="preserve">Dear WP4 partners, 
I wish this e-mail finds you well. After a bit of delay, the next WP4 coordination meeting will take place next Friday 4th March at 11:00 CEST. 
https://ub-edu.zoom.us/j/97119455787
These are the points in the agenda (feel free to suggest / add any point you consider): 
    	Actions from the past meeting
            Redistribution of JRC tasks
    	Progress report
            Review of D4.1 common document 
    	Other questions, Remember to fill the progress report (you can add your contribution directly in the gdoc).  
https://docs.google.com/document/d/1p6qoRZKzTE8jQRk-cBbyUyYti2UhYLm90MhTqcHHvaU/edit?usp=sharing
In case you still haven’t uploaded the presentation of the internal WP4 workshop from past December, just a kind reminder to do it as soon as possible. Thanks a lot, All the best, 
</t>
  </si>
  <si>
    <t>March 04 2020</t>
  </si>
  <si>
    <t>arrival at 7 AM , review ACMAd section on methodology for saesonal forecasting in SADc and IOC regions in action 4 .1</t>
  </si>
  <si>
    <t xml:space="preserve">meeting with auditors of 2021 acmad accounts, au terme  des travaux terrains, interview et analyse des documents, il s agit d échanger sur le avis, procédures et rapports de contrôle interne, point sur la mise en œuvre des recommendations des autres audits passes, rapports sur le scomptes </t>
  </si>
  <si>
    <r>
      <t>Bon  qualitatifs sur les comptes, opinion dans le bon sens ,</t>
    </r>
    <r>
      <rPr>
        <sz val="11"/>
        <color rgb="FFFF0000"/>
        <rFont val="Calibri"/>
        <family val="2"/>
        <scheme val="minor"/>
      </rPr>
      <t xml:space="preserve"> recommendations à formuler</t>
    </r>
    <r>
      <rPr>
        <sz val="11"/>
        <color theme="1"/>
        <rFont val="Calibri"/>
        <family val="2"/>
        <scheme val="minor"/>
      </rPr>
      <t xml:space="preserve"> , le rapport d'opinion est bon </t>
    </r>
  </si>
  <si>
    <t>rapport de contrôle internes sur le suivi des recommendations passées et les observations / recommendations du futur,</t>
  </si>
  <si>
    <t xml:space="preserve">ecart d'inventaires sur les trésorerie, sur un PV de caisse, </t>
  </si>
  <si>
    <t>recommendation 1: Sécularisation des comptes  , on demande a la banque ,  demander de confirmer la situation dans les livres du banquier</t>
  </si>
  <si>
    <r>
      <t xml:space="preserve">Achat fournisseurs :  distinction faite entre fournisseurs exploitation et investissement, il </t>
    </r>
    <r>
      <rPr>
        <sz val="11"/>
        <color rgb="FFFF0000"/>
        <rFont val="Calibri"/>
        <family val="2"/>
        <scheme val="minor"/>
      </rPr>
      <t>faut aussi seculariser les comptes ,  Avec les avocats aussi séculariser les risques, distinguer les fournisseurs et séculariser</t>
    </r>
  </si>
  <si>
    <t xml:space="preserve">subventions de 409 000 fcfa </t>
  </si>
  <si>
    <r>
      <t xml:space="preserve">Immobilisation RARS repreente 80 % des immobilisations,   </t>
    </r>
    <r>
      <rPr>
        <sz val="11"/>
        <color rgb="FFFF0000"/>
        <rFont val="Calibri"/>
        <family val="2"/>
        <scheme val="minor"/>
      </rPr>
      <t xml:space="preserve">probleme d'imputation sur les familles des immobilisations, </t>
    </r>
    <r>
      <rPr>
        <sz val="11"/>
        <color theme="1"/>
        <rFont val="Calibri"/>
        <family val="2"/>
        <scheme val="minor"/>
      </rPr>
      <t>il faut reclasser par l'équipe,</t>
    </r>
  </si>
  <si>
    <r>
      <t xml:space="preserve">taux d'amortrissement a revoir pour faire la correspondance entre les regles et la pratique, 2 ans pour logiciels et 3 ans en pratique, material roulan 3 ans,  </t>
    </r>
    <r>
      <rPr>
        <sz val="11"/>
        <color rgb="FFFF0000"/>
        <rFont val="Calibri"/>
        <family val="2"/>
        <scheme val="minor"/>
      </rPr>
      <t>mobilier de bureau  respecter les règles dans la pratique</t>
    </r>
  </si>
  <si>
    <t>Observations sur les comptes,  reunion avec l auditeur sur 2020</t>
  </si>
  <si>
    <t xml:space="preserve">Enregistrement des contrats avec cahet gratis , on enregistre tout les contratys par le fournisseurs, </t>
  </si>
  <si>
    <t>Personels et organismes sociaux,  dettes de l'ancien DG, il faut justifier pourquoi le denouement il a plus de 5 ans,  la CNSS avait un doublon en 2019 corrigé en 2020,  a gérer avec les comptables</t>
  </si>
  <si>
    <t>Dossires du personnel    observations sur 5 dossires casier judiciare, resultats des test de recrutement, acte des naissance, photo identité, il faut actualiser, Il faut rappeler au RH de suirvre l'actualisation périodiaue</t>
  </si>
  <si>
    <t xml:space="preserve">Impots et taxes, les créances sont de 2 millirads 400 000,  source des taux dollars CFA devrait être de la BCEAO, </t>
  </si>
  <si>
    <t xml:space="preserve">avance de 4000  0000 f , il faut seculariser la banque et l'avocat  qui doit dire à date les chances de recouvrement des créances , pas de problème d accès aux documents </t>
  </si>
  <si>
    <t>sur le immo voir natanda</t>
  </si>
  <si>
    <t>les taux sont conformes à la réalité et il faut corriger le manuel,</t>
  </si>
  <si>
    <t xml:space="preserve">droit diallo le dossier est en recrutements, le manuel est récent et le statut ne demande pas de casier judiciaire, </t>
  </si>
  <si>
    <t>Pour la sécularisation c'est l'auditeur qui donne la lettre et ACMAD envoie, les 600 f corrigées en janvier 2021</t>
  </si>
  <si>
    <t xml:space="preserve">Recouvrement de 79 millions il faut les frais de procédures qui sont évalués à 15 millions cfa, </t>
  </si>
  <si>
    <t>update the procedure manual on immobilisation rates ,  amortization artre</t>
  </si>
  <si>
    <t xml:space="preserve">il reste l' envoir des projets de rapports nous sommes au 04 Mars  2022 dans 10 jours le projet de rapport  aoplutard le 14 Mlars 2022, </t>
  </si>
  <si>
    <t>Consider building progress report for WP 7 focus Africa during upcoming three weeks by end March should be ready</t>
  </si>
  <si>
    <t>prepare invitations for continetal outlook on March 07 2022 and PRESAC on 11 March 2022</t>
  </si>
  <si>
    <t>Demander à Nafissa de suivre la recupération du dossier recrutement DG</t>
  </si>
  <si>
    <r>
      <t xml:space="preserve">Dear FOCUS-AFRICA Work Package and Case Study Leaders,
I would like to share the link to the Technical Report template with you.    https://wmoomm.sharepoint.com/:w:/s/XB_Projects/EQBEzh8RqF9FlW6K9AfBmsQBZNDsLXkm3TqcQDKOvIGA4Q?rtime=zn7XBPj82Ug
</t>
    </r>
    <r>
      <rPr>
        <b/>
        <sz val="11"/>
        <color theme="1"/>
        <rFont val="Calibri"/>
        <family val="2"/>
        <scheme val="minor"/>
      </rPr>
      <t xml:space="preserve">Could you please finalize your sections by 5th April?
</t>
    </r>
    <r>
      <rPr>
        <sz val="11"/>
        <color theme="1"/>
        <rFont val="Calibri"/>
        <family val="2"/>
        <scheme val="minor"/>
      </rPr>
      <t>The instructions and the contributors are marked yellow throughout the document
Since the report requies some time to be filled in and inputs from other partners, I invite you to check the document as soon as you can.
Let us know if you have any questions or remarks – we are happy to help.
Kind regards,</t>
    </r>
  </si>
  <si>
    <t>Include Air Quality in neqw products Strategic objective indicator 2,3 and put a map on annex of 2021 report</t>
  </si>
  <si>
    <t>06 march Sunday</t>
  </si>
  <si>
    <t xml:space="preserve">update report and worek plan for 2022 for board meeting </t>
  </si>
  <si>
    <t>review 2021 timesheets and invoices</t>
  </si>
  <si>
    <t>07 and 08 march</t>
  </si>
  <si>
    <t>breiefing on march 07, prepare audit of 2021 review drf=aft audit report for 2020 ,  attend synoptic briefing on march 07 2020</t>
  </si>
  <si>
    <t>meet with SAF service on march 08 2022, accounting, HR, financial statements and report, IFRS financial reporting for 2020 and 2021</t>
  </si>
  <si>
    <t xml:space="preserve">accounting with SANSA lessons learnt, </t>
  </si>
  <si>
    <t xml:space="preserve">Bonjour,
 ci-dessous quelques points de l'agenda reunion SAF ce 08 Mars 2022:
1- Production des tableaux de suivi des livrables par poste de travail
2- Appui de Natanda pour le rapport financier 2021 et préparation de l'audit 2021
3- leçons apprises du draft rapport audit 2020
4- preparation de l'audit 2021 ( chesckhlists de la comptabilité, HR...)
5- Analyse de la reorganisation du SAF ( défis futur de la comptabilisation voir exemple de SANSA)
</t>
  </si>
  <si>
    <t>prepare EUMETSAT webinar on March 15, at 09;00 AM ACMAD will present on he benefits of Nowcasting in Africa</t>
  </si>
  <si>
    <t>You are invited to a Zoom webinar.
When: Mar 10, 2022 10:00 Amsterdam, Berlin, Rome, Stockholm, Vienna
Topic: TEST - Webinar Nowcasting in Africa - test session
Join from a PC, Mac, iPad, iPhone or Android device:
    Please click this URL to join. https://eumetsat.zoom.us/s/81442616403?pwd=QXN6ZmFheTFXd0lVbUl5Z3JwK2MvQT09
    Passcode: 081713</t>
  </si>
  <si>
    <t>Serges to make an inventory of stakeholders of DRR, health, agriculture</t>
  </si>
  <si>
    <t>victor and godefroid to prepare the report of ACCOF 01</t>
  </si>
  <si>
    <r>
      <rPr>
        <sz val="11"/>
        <color rgb="FFFF0000"/>
        <rFont val="Calibri"/>
        <family val="2"/>
        <scheme val="minor"/>
      </rPr>
      <t xml:space="preserve">Hi A. Kamga,You are invited to a </t>
    </r>
    <r>
      <rPr>
        <b/>
        <sz val="11"/>
        <color rgb="FFFF0000"/>
        <rFont val="Calibri"/>
        <family val="2"/>
        <scheme val="minor"/>
      </rPr>
      <t>Zoom webinar.Date Time: Mar 10, 2022 10:00 Amsterdam, Berlin, Rome, Stockholm, Vienna Topic: TEST SESSION - Webinar on Nowcasting</t>
    </r>
    <r>
      <rPr>
        <sz val="11"/>
        <color rgb="FFFF0000"/>
        <rFont val="Calibri"/>
        <family val="2"/>
        <scheme val="minor"/>
      </rPr>
      <t xml:space="preserve">
Join from a PC, Mac, iPad, iPhone or Android device:
Click Here to Join https://eumetsat.zoom.us/w/81442616403?tk=ctvhxwb6qpqFWDKwC2Xw5t5OZWZA6JT8A-kk_81n9go.DQMAAAAS9lu0UxY5RlN5VWFOa1NaaUF6eTBuOFFkazRnAAAAAAAAAAAAAAAAAAAAAAAAAAAAAA&amp;pwd=QXN6ZmFheTFXd0lVbUl5Z3JwK2MvQT09#success
Note: This link should not be shared with others; it is unique to you.
Passcode: 081713</t>
    </r>
  </si>
  <si>
    <r>
      <t xml:space="preserve">Session #1 : Presentation introductive :
09:10 – 09:20
</t>
    </r>
    <r>
      <rPr>
        <sz val="11"/>
        <color rgb="FFFF0000"/>
        <rFont val="Calibri"/>
        <family val="2"/>
        <scheme val="minor"/>
      </rPr>
      <t>The benefits of Nowcasting in Africa</t>
    </r>
    <r>
      <rPr>
        <sz val="11"/>
        <color theme="1"/>
        <rFont val="Calibri"/>
        <family val="2"/>
        <scheme val="minor"/>
      </rPr>
      <t xml:space="preserve">
ACMAD
-          Session #2 : Présentation de cloture.
15:45– 15:55
</t>
    </r>
    <r>
      <rPr>
        <sz val="11"/>
        <color rgb="FFFF0000"/>
        <rFont val="Calibri"/>
        <family val="2"/>
        <scheme val="minor"/>
      </rPr>
      <t>Nowcasting in Africa in 2030 – a vision</t>
    </r>
    <r>
      <rPr>
        <sz val="11"/>
        <color theme="1"/>
        <rFont val="Calibri"/>
        <family val="2"/>
        <scheme val="minor"/>
      </rPr>
      <t xml:space="preserve">
ACMAD
 </t>
    </r>
  </si>
  <si>
    <t>provide the work plan for April 2022 to April 2023 taht is year 2 of the project</t>
  </si>
  <si>
    <t>shift datees of climsa forum in september 2022 to avoid coinciding with EUMETSAT user forum</t>
  </si>
  <si>
    <t xml:space="preserve">WMO JRC EUMETSAT and some RCCs plesented their 2022 plan </t>
  </si>
  <si>
    <t>march 14</t>
  </si>
  <si>
    <t>review GISTIC project activities and budget  kick of on Wednesday 16 march 2022</t>
  </si>
  <si>
    <t>our la reunion de Kick off de Mercredi 16 Mars 2022 de 09 à 12h  le lien est :  https://teams.microsoft.com/l/meetup-join/19%3ameeting_ODJkN2ZiMzktOWJlNS00MTU0LTliYmMtOGU3OGVjYmNiYTk4%40thread.v2/0?context=%7b%22Tid%22%3a%229e2777ed-8237-4ab9-9278-2c144d6f6da3%22%2c%22Oid%22%3a%22c820a4f7-7c8d-4b03-8cac-f87fbd2009ee%22%7d</t>
  </si>
  <si>
    <t>prepare power point for EUMETSAT webinar</t>
  </si>
  <si>
    <t>The agreements as proposed by VITO contain 2 parts: general statements and some annexes:
Exhibit 1: Funding Agreement – this is the agreement between VITO and the Flemish government; this agreement will further be explained during the kick-off;
Exhibit 2: Project Proposal – this is the proposal as submitted and granted, review thereof is not required; Exhibit 3: Gantt chart and List of Deliverables &amp; Milestones – this is the project’s planning, which will be discussed in detail at the kick-off meeting;
Exhibit 4: General budget break-down – this is the project budget taken from the granted proposal, no need for review;
Exhibit 5: Payment Plan for ACMAD/CO2Logic – this contains the payment plans as proposed by VITO, please check whether you can agree.</t>
  </si>
  <si>
    <t>befor Wednesday access to Focus project manangement site and create FSIGN for lambert</t>
  </si>
  <si>
    <t>supervise SWIFT end of contracts reports by staff frim Mi Feb 2022 to 31 March 2022</t>
  </si>
  <si>
    <t>Attend Climsa PSC from brussels for climsa 8 -10 march 2022, reviewe decisions and recommendations on march 14 ,2022</t>
  </si>
  <si>
    <r>
      <t>meet with Hubert climate monitoring , t</t>
    </r>
    <r>
      <rPr>
        <sz val="11"/>
        <color rgb="FFFF0000"/>
        <rFont val="Calibri"/>
        <family val="2"/>
        <scheme val="minor"/>
      </rPr>
      <t xml:space="preserve">ech notes S2S, monthly, seasonal  statust on line, status of questionnaire completion for ClimSa assessment </t>
    </r>
  </si>
  <si>
    <t xml:space="preserve">Hubert had 3 online meetings with Wassila on the questionnaire on capacity assessment , and they have finished  section 4 </t>
  </si>
  <si>
    <t xml:space="preserve">Join the 1st 2022 #EOAfrica Webinar on Nowcasting in Africa on 15th March 2022 from 09h00 to 11h00 and from 13h00 to 15h00 (UTC). </t>
  </si>
  <si>
    <t xml:space="preserve">The #EOAfrica Webinar series are back in 2022!
Climate change induces more frequent and intense extreme weather and climate events, with adverse impacts and related losses and damages to nature and people. Weather satellites, such as the Meteosat, are a key tool to monitor these extreme events in Africa and support decision makers in various sectors.  
Do you want to learn more on:
1.       how these satellite data are used in Africa?
2.       how they contribute to short term weather forecasting and support various socio-economic sectors?  
3.       how initiative such as SWIFT has contributed to building capacities and advancing sciences in Africa?
4.       how the future will look like with the new Meteosat Third Generation satellites? </t>
  </si>
  <si>
    <r>
      <t xml:space="preserve">9:10  GMT tomorrow March 15 2022   title presentation </t>
    </r>
    <r>
      <rPr>
        <sz val="11"/>
        <color rgb="FFFF0000"/>
        <rFont val="Calibri"/>
        <family val="2"/>
        <scheme val="minor"/>
      </rPr>
      <t>The benefits of Nowcasting in Africa André Kamga, ACMAD</t>
    </r>
  </si>
  <si>
    <r>
      <t xml:space="preserve">14:45 GMT   presentation title : </t>
    </r>
    <r>
      <rPr>
        <sz val="11"/>
        <color rgb="FFFF0000"/>
        <rFont val="Calibri"/>
        <family val="2"/>
        <scheme val="minor"/>
      </rPr>
      <t>Nowcasting in Africa in 2030 – a vision André Kamga, ACMAD  see SWIFT vision</t>
    </r>
  </si>
  <si>
    <t>https://eumetsat.zoom.us/w/86259591664?tk=SZfz68JOb_9Ys6KSKwWq53MnjtqSC-N4mJ88tanO4v8.DQMAAAAUFXjp8BZWbFhWV0wxN1RLcUxNMDNBY0d4aEhRAAAAAAAAAAAAAAAAAAAAAAAAAAAAAA&amp;pwd=STNpRGx4WjZ0MWtuQzlNMG02Rzc4dz09&amp;uuid=WN_a43a5uOmSk2CLjmHvF5T3A</t>
  </si>
  <si>
    <t>Hello, yes the recording is available at : https://youtu.be/Cvb8vo7lGF4    for Nowcasting webinar</t>
  </si>
  <si>
    <t>https://www.eumetsat.int/webinar-nowcasting-africa     for oresentations</t>
  </si>
  <si>
    <t>Dear colleagues,
Many thanks for your contribution to this #EOAfrica Webinar on Nowcasting in Africa. Based on the level of engagement in the Zoom Q&amp;A and Chat, it certainly attracted attention and raised awareness about your activities in Africa.
The video of the Webinar is available here: https://www.youtube.com/watch?v=Cvb8vo7lGF4
Agenda and all presentations are available for download here: https://www.eumetsat.int/webinar-nowcasting-africa
The Webinar in a few figures:
-          442 registered participants
-          284 participants joined the webinar
-          212 simultaneous participants (peak reached in the morning session)
-          16 presentations delivered
-          33 questions raised and answered in the Q&amp;A
-          165 interventions made in the chat (all kinds)
-          437 umulated responses to the 4 polls
Many thanks again, and it will be a pleasure to continue cooperating with you in the future.
Best regards</t>
  </si>
  <si>
    <t>March 16 2022</t>
  </si>
  <si>
    <t>16 march 2022</t>
  </si>
  <si>
    <r>
      <rPr>
        <b/>
        <sz val="11"/>
        <color theme="1"/>
        <rFont val="Calibri"/>
        <family val="2"/>
        <scheme val="minor"/>
      </rPr>
      <t>meeting with IT department areas of activity are the following</t>
    </r>
    <r>
      <rPr>
        <sz val="11"/>
        <color theme="1"/>
        <rFont val="Calibri"/>
        <family val="2"/>
        <scheme val="minor"/>
      </rPr>
      <t xml:space="preserve"> :  Energy with regulartors befor ups , batteries control and power generator maintenance and control  , bandwidth management optimization including control of the use, WIS catalogue for ACMAd and all RARS stations, web page and sitre development, HPC maintenance and administration, cloud based archive with inventory of data available  on cloud of google, transfert of our server with mail from infomaniak to google, finalize domain development with blue host for climsa , a study will be done to justify the solution, training of interns and OJT, Administration of HPC and old THREDDs server , install and configure with ICTP the THREDDDs server on HPC with ICTP ,  transfert of acmad,org from infomaniak to google, finalize bluehost contract for domain and develop climsa webportal, geoportal, migrate to HPC by staff and give up public IP address now on Kandadji, coorcinate the RARS technical expert group, and organize its meetings including regular reporting</t>
    </r>
  </si>
  <si>
    <t>17 march</t>
  </si>
  <si>
    <t>prepare docs 1, 2, 3, 4 for the board and projects budgets</t>
  </si>
  <si>
    <t>prepare climsa 2nd steering meeting doc</t>
  </si>
  <si>
    <t>Nafissa to report on actions from last meeting, status of submitting provision for end of contract or retirement indemnities , ask Natanda to help prepare transfer</t>
  </si>
  <si>
    <t>18 march 2022</t>
  </si>
  <si>
    <t xml:space="preserve">une deuxième réunion ( 30 minutes) est prévue à 09h30 mn ce vebdredi avec 2 points à l'ordre du jour:
1-  Mise en oeuvre des actions issues de la réunion précédente et  situation des feuilles de temps 2021 puis Janvier et Février 2022 au SAF
2- les chronogrammes du trimestre 1 ( Jan-Mars 2022) et progrès dans la réalisation des livrables de cette période ( NB: des outils ( formulaires) distribués précédement sont utilisables par chaque agent pour le compte rendu). </t>
  </si>
  <si>
    <t>using activity schedule and deliverable progress templates circulated earlier, an hour coordination meeting is organized starting at 11h00 today.
Agenda items include:
1-  Overview of ACMAD Strategy and ClimSA year 2 work plan ( DG)
2- Quarter 1 ( Jan-March) 2022 activity schedule and related deliverables progress ( Each technical staff member)
3- timesheets for 2022 and Jan-Fev 2022
4- AOB</t>
  </si>
  <si>
    <t>pourquoi les factures viennent avec 24 h de délai de paiement? Pension, airtel</t>
  </si>
  <si>
    <t>19 et 20 March 2022</t>
  </si>
  <si>
    <t xml:space="preserve">Review 2020 draft audit report and report on internal control </t>
  </si>
  <si>
    <t>meeting on admin and finance with Gilles</t>
  </si>
  <si>
    <t xml:space="preserve">arrivee a temps, signer la décision sur le staff local le fait que la paie est tout charge comprise,  dossier AIMS , dossier travaux climsa, dossier paie mars 2022,  dossier victor,  Djibo a fait le tableau comparatif,  dossier recrutement UIP, publish at acmad, c discussion, met jobs,  email non ouvert après 24 h, redaction des notes verbales par pieere et djibo au lieu de nafissa,  Pierre est allé 2 fois aux affaires étrangères pour le dossier de la Rwandaise, zeinab a besoin d' accompagnement pour saisir, </t>
  </si>
  <si>
    <t xml:space="preserve">demande de proposition pour audit 2021, </t>
  </si>
  <si>
    <t xml:space="preserve">auditeur agrée , notaire agrée, ,,,,   </t>
  </si>
  <si>
    <t>reconcile ledger and payroll, bank statements and payroll , Zeinabou  to reconcile ledger and payrolll, payrol and bak stetments, bookeeping climsa and supervise bookeeping all ACMAD, supervise control ledger, payroll, bank statements for taxes, insurances and other staff benefits</t>
  </si>
  <si>
    <t>21 March 2022</t>
  </si>
  <si>
    <r>
      <t xml:space="preserve">We should schedule a bilateral meeting VITO-ACMAD to discuss
</t>
    </r>
    <r>
      <rPr>
        <b/>
        <sz val="11"/>
        <color theme="1"/>
        <rFont val="Calibri"/>
        <family val="2"/>
        <scheme val="minor"/>
      </rPr>
      <t>Godefroid to send me draft collabiration agreement</t>
    </r>
    <r>
      <rPr>
        <sz val="11"/>
        <color theme="1"/>
        <rFont val="Calibri"/>
        <family val="2"/>
        <scheme val="minor"/>
      </rPr>
      <t xml:space="preserve">
    the acquisition of measurement equipment (heat stress, thermal camera, soil moisture)
        agree on the equipment to purchase
        agree on the procedure/budget 
    the task of in-situ scientific data collection and processing, i.e. the organization of the measurement campaigns:
        what (thermal cameras, soil moisture &amp; heat stress),
        where (selection of locations, to be checked with Hassoumi afterwards as well)
        when (concrete planning)
        who (whom to invite to training sessions)
    the draft collaboration agreement</t>
    </r>
  </si>
  <si>
    <r>
      <t xml:space="preserve">In addition to the request below to identify the most relevant contacts at the Met Services in Togo, Ghana, Mali, Niger and Burkina Faso, we would also like to know your opinion on success factors for digital agromet services in West Africa and ACMAD’s potential role in this. When would you be able to schedule a meeting for to discuss this? </t>
    </r>
    <r>
      <rPr>
        <b/>
        <sz val="11"/>
        <color rgb="FFFF0000"/>
        <rFont val="Calibri"/>
        <family val="2"/>
        <scheme val="minor"/>
      </rPr>
      <t xml:space="preserve"> VITO world Bank consultation </t>
    </r>
  </si>
  <si>
    <r>
      <rPr>
        <sz val="11"/>
        <color rgb="FFFF0000"/>
        <rFont val="Calibri"/>
        <family val="2"/>
        <scheme val="minor"/>
      </rPr>
      <t>work with serges on activity schedule, he should finalize 3 newletters</t>
    </r>
    <r>
      <rPr>
        <sz val="11"/>
        <color theme="1"/>
        <rFont val="Calibri"/>
        <family val="2"/>
        <scheme val="minor"/>
      </rPr>
      <t xml:space="preserve">  , videos on swif findings for health and DRR products </t>
    </r>
  </si>
  <si>
    <t xml:space="preserve">attend swift executive meeting march 22, 2022, effect of COVID 19 restrictions on engagement with research funders and physically   beteew scientists, economic analysis is government or aid to pay for climate services, the value of nowcasting , if we had no nowcasting we would loss A, if we had nowcasting we would loose B,  difficult to retrospectively do economic analyses </t>
  </si>
  <si>
    <t>SWIFT could do more on evaluation of value of forecasts new project</t>
  </si>
  <si>
    <r>
      <t xml:space="preserve">Legacy include webpages for forecastsers handbooks west and east africa on user engagement and co production, pages on trainings material, nowcasting, synoptic and S2S training materials, progress with </t>
    </r>
    <r>
      <rPr>
        <b/>
        <sz val="11"/>
        <color theme="1"/>
        <rFont val="Calibri"/>
        <family val="2"/>
        <scheme val="minor"/>
      </rPr>
      <t>WMO and EUMETSAT on satellite training</t>
    </r>
    <r>
      <rPr>
        <sz val="11"/>
        <color theme="1"/>
        <rFont val="Calibri"/>
        <family val="2"/>
        <scheme val="minor"/>
      </rPr>
      <t xml:space="preserve"> using  </t>
    </r>
    <r>
      <rPr>
        <b/>
        <sz val="11"/>
        <color theme="1"/>
        <rFont val="Calibri"/>
        <family val="2"/>
        <scheme val="minor"/>
      </rPr>
      <t xml:space="preserve">testbed legacy  </t>
    </r>
    <r>
      <rPr>
        <sz val="11"/>
        <color theme="1"/>
        <rFont val="Calibri"/>
        <family val="2"/>
        <scheme val="minor"/>
      </rPr>
      <t xml:space="preserve">include testbed approach, use testbeds for global training starting in Africa,  Satellite, nowcasting, high impact weather, experimental  phase for 2 years, SWIFT partners to keep going, </t>
    </r>
  </si>
  <si>
    <t xml:space="preserve">web legacuy include impact case studies reports, WP summaries, case study of KenGen, S2S/meningitis, Partnerships, networks&amp;collaboration, SWIFT influence on university curricula, whatsapp warning in Ghana case studies, co production, short term forecasts, building human capacity, </t>
  </si>
  <si>
    <t xml:space="preserve">Partnerships and curricula as legacy </t>
  </si>
  <si>
    <t xml:space="preserve">swift reporting against outputs and logframe, , impact of improving forecasts, outcomes increased capacity    outputs using workpakages  R up ti 7; C 1 and 2 and M 1 is legacy and external engagement  and 2  programme management </t>
  </si>
  <si>
    <t>23 march 2022</t>
  </si>
  <si>
    <r>
      <t xml:space="preserve">analysis from sub regional offices is good and help them DWD and Met Office , look at descriptive elements from sub regions with limited maps, still follow the content of 2020, separate maps to be put together, some materials not yet available from AUC to add on, </t>
    </r>
    <r>
      <rPr>
        <b/>
        <sz val="11"/>
        <color rgb="FFFF0000"/>
        <rFont val="Calibri"/>
        <family val="2"/>
        <scheme val="minor"/>
      </rPr>
      <t>climate trends</t>
    </r>
    <r>
      <rPr>
        <sz val="11"/>
        <color theme="1"/>
        <rFont val="Calibri"/>
        <family val="2"/>
        <scheme val="minor"/>
      </rPr>
      <t xml:space="preserve">, </t>
    </r>
    <r>
      <rPr>
        <b/>
        <sz val="11"/>
        <color rgb="FFFF0000"/>
        <rFont val="Calibri"/>
        <family val="2"/>
        <scheme val="minor"/>
      </rPr>
      <t>impacts socio economic</t>
    </r>
    <r>
      <rPr>
        <sz val="11"/>
        <color theme="1"/>
        <rFont val="Calibri"/>
        <family val="2"/>
        <scheme val="minor"/>
      </rPr>
      <t xml:space="preserve">s, and </t>
    </r>
    <r>
      <rPr>
        <b/>
        <sz val="11"/>
        <color rgb="FFFF0000"/>
        <rFont val="Calibri"/>
        <family val="2"/>
        <scheme val="minor"/>
      </rPr>
      <t xml:space="preserve">policy </t>
    </r>
    <r>
      <rPr>
        <sz val="11"/>
        <color theme="1"/>
        <rFont val="Calibri"/>
        <family val="2"/>
        <scheme val="minor"/>
      </rPr>
      <t xml:space="preserve"> in Cairo climate change issue and policy related </t>
    </r>
  </si>
  <si>
    <t xml:space="preserve">Alvaro and Sarah to look at recent IPCC climate report take message from it bring to Africa and add to the facts from water levels, african climate change, ipcc recent report, Enerts go back to 2020 and update sections,   map with sub regions of Africa, </t>
  </si>
  <si>
    <t>send the template for archiving extreme events for the WMO state of climate 2021 by ernest to PRs and ACMAd Romeo to use</t>
  </si>
  <si>
    <t>meeting to prepare 2021 state of climate</t>
  </si>
  <si>
    <t xml:space="preserve">Romeo updated draft by April 15 2022 count on Alvaro, </t>
  </si>
  <si>
    <r>
      <t xml:space="preserve">message on physical indicators,   </t>
    </r>
    <r>
      <rPr>
        <sz val="11"/>
        <color theme="4"/>
        <rFont val="Calibri"/>
        <family val="2"/>
        <scheme val="minor"/>
      </rPr>
      <t>https://wmoomm.sharepoint.com/:w:/s/Services/Eb2lnlqDen1Bvnyc4ilMRQYBUj80HbS1vfyGCbvErPQWvw?e=Y1HO46</t>
    </r>
  </si>
  <si>
    <t>revue draft financial statements climsa and acmad 2021</t>
  </si>
  <si>
    <t>march 24 2022</t>
  </si>
  <si>
    <t>Review contract with JRC  on web mapping for DRR in Africa</t>
  </si>
  <si>
    <t>marcg 25</t>
  </si>
  <si>
    <t xml:space="preserve">agromet services with world bank meet with vito, business model, stakeholders involved and others like NMHSSs we want to study this , , training of met services, </t>
  </si>
  <si>
    <t xml:space="preserve">chanels , added value of met service </t>
  </si>
  <si>
    <t>march 26 2022</t>
  </si>
  <si>
    <t>scope of JRC supported service contract on web mapping  technology transfer, customizing drought monitoring observatory for use at continental level in Africa, automate data processing and reporting workflow</t>
  </si>
  <si>
    <t>task 1 install data and web server  ( document technical description of computers, network structure; and operating system installed at ACMAd to be used, ,   document on te work plan for task 2 on creation of applications server with postgrsql,,,map server, php, python , install all software and hardware are made available by acmad,  the hardware can be virtual in the cloud,  Deliverable 2 ids a report on installation of the applications, deliverable 2,2 is test database and connection to external platformand internal platform, deliverable 2,3 work plan for task 3 on adoption of a content management system,   Ali work plan for April with support to MakauKambi to support this project</t>
  </si>
  <si>
    <t>monthly meetings</t>
  </si>
  <si>
    <t xml:space="preserve">experience on IT: 4 RARS stations installed and operational, PUMA 2015 stations upgrades, technical support for PUMA station maintenance, climate station installation and maintenance IT support and maintenance of the Contonental advisory centre,  </t>
  </si>
  <si>
    <t xml:space="preserve">duration less than 12 months , maintain HPC at ACMAD, mapping infrastructure on HPC with data server, applications server and web interface, </t>
  </si>
  <si>
    <t>review and sign webmap services for automatic technical note on decadal climate and drougth , bulletin and statements for policy</t>
  </si>
  <si>
    <t xml:space="preserve">review and sin climate forect project with vito and gistic and LOA on RCC ECCAS and ECOWAS </t>
  </si>
  <si>
    <t>travel to Casa for WMO RA I Infrastructure committee meeting maech 26 to 31, review work plans and Tors including on new anlalysis and foreacsts products, post processing model outputs from nowcasrting to climate projections for climsSA , focus Africa</t>
  </si>
  <si>
    <t>march 27, 28 and 29</t>
  </si>
  <si>
    <t>218 stations available with  radiosonde 161 only 20 are operation and rehabilitate 14 stations for GBON standard, mission of CoI</t>
  </si>
  <si>
    <t>constratints,, o, maintenance, vandalism security damages due to weather,  standardize, interoperability, technology</t>
  </si>
  <si>
    <t xml:space="preserve">attend meeting of CoI ,  opening remarks , review of membership and ToRs odf CoI ,  </t>
  </si>
  <si>
    <t xml:space="preserve">add GDPFS  in addition to WIGOS and WIS in the ambit of CoI RA I ToRs </t>
  </si>
  <si>
    <t xml:space="preserve">Working group on telecommunication or information Systems , add a tast team on instrument calibration and maintenance </t>
  </si>
  <si>
    <t xml:space="preserve">Priorities of RA I by Amos Makarau , bring WMO to preople , bridge gap; strategies to assist NMHSs , enhance partnerships , priorities of NMHSs  MHEWS; WIGOS, WIS, GMAS, weather radars in some countries; AT on board on AMDAR, Esttablish Regional Centres, move from Analog to digital instruments, PPP,  institutional reforms to become autonomous,  principles are transparency, no one behinf, last mile engage stakeholders from the beginning; be SMART ,  700 AWS to bring in WIS, technical assistance, 4 operational WIGOS Centres, proposals for the 2023-2027, help desks for instruments maintenance and calibration, </t>
  </si>
  <si>
    <t xml:space="preserve">design RBON, by CoI taks team on WIGOS, prioritize challenges, drougth, heat waves, cyclones, support to air navigation, , define observations requirements with OSCAR, assess capacity to meet requirements, promote cooperation on observations, upgrade stations in situ, radar, satellite observations;  list of rbon stations, a plan for evolution of stations, regional operating plan , appoint subject matter experts; </t>
  </si>
  <si>
    <t xml:space="preserve">implement wigos in rai,  tools and centres </t>
  </si>
  <si>
    <t xml:space="preserve">identifier des candidat pour WIS 2 demonstration pour ibnstaller WIS 2 box, expert team on WIS deliver WIS 2 in box , capacity building for access to GDPFS centres data </t>
  </si>
  <si>
    <t xml:space="preserve">hydrology outlook forums, twinning with hydrology, symposium on knowledge sharing, coordinatiion meetting on hydrology in Yaounde, WHTCOS  and projects with REWS ; Lake Chad, water monitoring, water management, tools and training , WHOS  is the hydrology module of WIS 2 ,0 , HYDROSOS, coupled modeling with GDPFS with modeling connected to NWP, interoperable, interconnected, innovation; understand its complexitry; affordable technologies; </t>
  </si>
  <si>
    <t xml:space="preserve">help with WIS 2,0 to access the 700 automatic weather stations, </t>
  </si>
  <si>
    <t xml:space="preserve">connectivity to GISC  is difficult  this is why WIS 2,0 is on board, </t>
  </si>
  <si>
    <r>
      <t xml:space="preserve">ACMAD on the job training to expand use of GDPFS data , golabal and regional proiducts,  WIS 2,0 compatibility of data access and processing as well as exchange systems,  </t>
    </r>
    <r>
      <rPr>
        <b/>
        <sz val="11"/>
        <color rgb="FFFF0000"/>
        <rFont val="Calibri"/>
        <family val="2"/>
        <scheme val="minor"/>
      </rPr>
      <t xml:space="preserve">emphasis on training to implement WIGOS station identifier </t>
    </r>
    <r>
      <rPr>
        <sz val="11"/>
        <color theme="1"/>
        <rFont val="Calibri"/>
        <family val="2"/>
        <scheme val="minor"/>
      </rPr>
      <t xml:space="preserve"> </t>
    </r>
  </si>
  <si>
    <r>
      <t xml:space="preserve">CREWS in Mali, Niger, Burfkina, 3 project unded by DFID, AMDAR kenya,  in Kenya AMDAR-WISER 2017-2022, </t>
    </r>
    <r>
      <rPr>
        <b/>
        <sz val="11"/>
        <color rgb="FFFF0000"/>
        <rFont val="Calibri"/>
        <family val="2"/>
        <scheme val="minor"/>
      </rPr>
      <t>do data denial experiments to show added value of AMDAR data as part of capacity development reserarch and innovation Committe in RA I</t>
    </r>
  </si>
  <si>
    <t xml:space="preserve"> AWS; WIGOS cebtre </t>
  </si>
  <si>
    <t xml:space="preserve">WISER with HIGHWAY in lake victoroia with  AWS with HIGWAY, established WIGOS Centre,  plan for Regional EWS vision B2063 with observations and infrastructure CAPEX  High level investment plan, </t>
  </si>
  <si>
    <t xml:space="preserve">CREWS East Africa is being develop to support R EWS with improved Regional Services, regional coordination RMSCs, RWC, ICPAC, National outcomes to strengthen impact based EWS reaching last mile, strengthen flood early warning services, </t>
  </si>
  <si>
    <t>Agriculture Climate resilience Enhancement Initiative ( ACREI) FAO, WMO, ICP to improve resilience to climate for farmers, agropastoral  located in Ethiopia, Kenya and Uganda, with FAO on adaptation,  install AWS , new technologies with bateries, data loggers, fast internet, videoconferencing facilities, generators, back up and archice including power,  R Instat training, Climsoft/CDMS, policy dialogue ir worshop, scanners, digital camera, UPS</t>
  </si>
  <si>
    <t xml:space="preserve">FOCUS Africa,  to develop full value chain climate services n 7 million euros strated in sept 2020, </t>
  </si>
  <si>
    <t xml:space="preserve">CORDEX and CP4  projections, CMIP5 bias corrected, sesaonal forecasts bias corrected, </t>
  </si>
  <si>
    <t>CLIMSA  EDF funds  support RA I infrastructure , gaps in observing networks in pilot countries, Kenya another pilot, Angola pilot for SADC,  update the status of observing networks, work with ClimSA focal point to develop plan for requirements of GBPN and WIS</t>
  </si>
  <si>
    <t xml:space="preserve">prepare for GBON implementation by INFCOM   CBON start in Jan 2023 </t>
  </si>
  <si>
    <t>SOFF operational approach, readiness phase, investment phase and compliance phase with data and information shared , SOFF is multipart,er SABSTA encouraged parties to support SOFF, Austraklia and Nordic deve funf pledage 14 Millions ,  Governance , operations</t>
  </si>
  <si>
    <t xml:space="preserve">sustainability post projects is a principile whose implementations may be against the non oneleft  behind initiative </t>
  </si>
  <si>
    <t>review and revise draft swidra completion report</t>
  </si>
  <si>
    <t>March 1 to 30</t>
  </si>
  <si>
    <t xml:space="preserve">prepare work plan and budget for climsa, review wmo climsa questionnaire , prepare year 1 report including finance for climsa, </t>
  </si>
  <si>
    <t>april 01 2022</t>
  </si>
  <si>
    <t xml:space="preserve">meet with FIDA  expert, platforme pour la gestion des risques agricoles pour aider a gerer les riques dans les pays et rendre compte au G20, étudier les risques quantitatifs et qualitatifs,  au Niger cartographie des risques, secheresse culture, bétail , ravageurs dses cultures et maladies du bétails, volatilité des prix a la consomation, des intrants, du taux de changes avec le CFA, en particulier Naira et franc cfa, chocs au Nigéria, l'insécurité, </t>
  </si>
  <si>
    <t xml:space="preserve">Outile de gestion de risques au niger, risque de marché le warrantage, Système d'info de marché et renforcement des capacités de gestion des risques agricols, les bailleurs du PARM sont les sources de fonds y compris le FIDA, </t>
  </si>
  <si>
    <r>
      <t>renforcement des capacités , master en gestion des risques agricoles sur 2 ans ,  F</t>
    </r>
    <r>
      <rPr>
        <sz val="11"/>
        <color rgb="FFFF0000"/>
        <rFont val="Calibri"/>
        <family val="2"/>
        <scheme val="minor"/>
      </rPr>
      <t>IDA et Banque mondiale voir ce programme de formation</t>
    </r>
  </si>
  <si>
    <t xml:space="preserve">La responsable de la cooperation a l'ambassade d'Allemagne, d'Italie, UE, la BAD, </t>
  </si>
  <si>
    <t xml:space="preserve">PRC of AU to have a presentation of ACMAD and its role, presentation to the Panafrican parliament committees, </t>
  </si>
  <si>
    <t>04  april 2022</t>
  </si>
  <si>
    <t xml:space="preserve">revision budget climsa demai 05 avril 2022 , 16h 00, Gamma informatique retard de livraison PCs, un courrier vesr Gamma pour cloturer le dossier en mi avril en indiquant livraison partielle,  liaison spécialisée AGRHYMET ACMAD,  monopole de fibre optique negocier le contrat de liaise specialisée, appareil photo et onduleur, </t>
  </si>
  <si>
    <t>reunion Leon, pierre, godefroid, hunert,  ou est shunshine?  Aider Kambi sur le contenu du site acmad-niger.org , preparation of technical note for state of climate 2021,  technote dekadal monthly seasonal outlook</t>
  </si>
  <si>
    <t xml:space="preserve">Friday 3h30 PM </t>
  </si>
  <si>
    <t>Review of report on workshop to draft ecowas strategy on climate change</t>
  </si>
  <si>
    <t>march to april 05</t>
  </si>
  <si>
    <t xml:space="preserve">inputs to draft and review period 1 up to Feb 2022 technical report of focuus africa, review and update doc on 4,1 task and del 3,2 on drivers and forecast methodology at SARCOF and SWIOCOF  </t>
  </si>
  <si>
    <t>https://ec.europa.eu/info/funding-tenders/opportunities/portal/screen/myarea/project/869575/program/31045243/organisation/998883012/roles/edit?name=FOCUS-Africa
second Eulogin 
login:  dgacmad@acmad.org 
pswd:  kam7019//?</t>
  </si>
  <si>
    <t>Natanda doit faire le rapprochement entre les contributions sur les factures et arrieres puis les solde des comptes par pays</t>
  </si>
  <si>
    <t>05 april 2022</t>
  </si>
  <si>
    <t xml:space="preserve">ile maurice a payé de 2013 à 2021,  </t>
  </si>
  <si>
    <t>reunion avec Djibo, les dossier vito Uclip et GISTIC,  acquisition thee shirt et autre matériel de visibilité, rapport de selection fait  , utiliser le bloc de pince pour bloquer toute les pièces de chaque dossier de marché,  marché Uclip et GISTIC visibilité passé et bon de commande signé</t>
  </si>
  <si>
    <t xml:space="preserve">l , papier hygienique, draft et oreiller, matetelas, etat du lit, , netoyage des toilettes , feuille de netoyage de la salbre afficher sur la porte , chaque deux jours vérifier le netoyage extérieur à onersol et cocher le tabkleau de suivi singer l'agent en charge,  smettre un morceau de savon,  , remise de la clé a Maman quelques heures avant l'arrivée,  recevoir le visiteur a son arrivée le premier a ACMAD et echanger sur ces besoins, </t>
  </si>
  <si>
    <t xml:space="preserve">al sortie du visiteur faire le point du matériel a netoyers ' draft , oreiller) , les collecter et envoyer au pressing, et garder pour utilisation une fois le visiyteur suivant identifier, </t>
  </si>
  <si>
    <t xml:space="preserve">Memo pour regulateur deans la salle HPC a faire avec Kossi et demande service pour acquisition de régulateurs et climatiseur armoire,  specificatons technique, </t>
  </si>
  <si>
    <t xml:space="preserve">secretariat safia fiare le tableau des MoUs et subventions avec partenaires techniques financiers </t>
  </si>
  <si>
    <t>voir Natanda pour reconcilier les comptes des pays contributeurs et les factures pays de 2022, produre les procédures pratiques pour mettre en œuvre les recommendations de l'audit Gilbert</t>
  </si>
  <si>
    <t xml:space="preserve">Continuer à préparer le conseil et le comité de pilotages invitations et documents , envoi des invitations, </t>
  </si>
  <si>
    <t>Focus-Africa: review meeting dates + instructions for creating a video for the AB meeting
Yahoo/Inbox
Mina LAZAREVIC &lt;mina.lazarevic@lgi-consulting.com&gt;
To:Roberta Boscolo,aberaki,Fournier, Nicolas,raul.marcos,alberto.troccoli
Cc:Marianne GROS,Hamid BASTANI,Sebastian Grey
Wed, Apr 6 at 7:31 AM
Dear Work Package and Case Studies Leaders,
I hope this email finds you well. I have two information to share:
    Review meeting: we need to decide on the best date (between 13 and 17 June) for the meeting. Could you please share your availability in this Doodle by Thursday? This will be a remote, 3-hour meeting with two external experts. Your participation is expected and would be greatly appreciated.
    Advisory Board meeting: could you please make a 4-minutes video about the progress in your Work Package/Case Study? The instructions on how to easily record a video (by using Power Point) can be found here.    https://support.microsoft.com/en-us/office/record-a-presentation-2570dff5-f81c-40bc-b404-e04e95ffab33                                                                                                                           Deadline: 18/04/2022. You can upload to FLEXX or send me by email your video. 
Don’t hesitate to contact me if you have any questions.
Kind regards,
Mina</t>
  </si>
  <si>
    <t>april 06 to 12 2022</t>
  </si>
  <si>
    <t>prepare doc to steering com climsa and board session , meet on 08 April for admin and finance coordination in the mornin and technical coordination in the afternoon ClimSA</t>
  </si>
  <si>
    <t xml:space="preserve">report of first Climsa acmad steering meeting to be signed by Ntambe </t>
  </si>
  <si>
    <t>April 11 2022</t>
  </si>
  <si>
    <t>review the product catalogue for RCC and other URLs for the RCC questionnaire</t>
  </si>
  <si>
    <t xml:space="preserve">meeting with Risk Informed Early Action Partnership (REAP )launched at UN climate action Summit in 2019with 4 targets </t>
  </si>
  <si>
    <t xml:space="preserve">major REAP srtrand   Generate poliical momentum ,  creating an ebnabling environment, deliveri,g the market place , REAP is not operational it bring actors together establish collaboration platforms, </t>
  </si>
  <si>
    <t>start puting stakholder institutions together</t>
  </si>
  <si>
    <t>Board docs, steering committee doc climsa, concept for UIP climsa continental, UNECA conf of ministers invitation, traveil claim WMO RAI Infra Committee,  state of climate 2021 drivers section,  FOCUS del 3,2 and 4,x contribition by ACMAd, timesheets for focus and acmad from 2022 Jan to March  2022</t>
  </si>
  <si>
    <t>11 apr 2022</t>
  </si>
  <si>
    <t>letter of intent for partnership with REAP</t>
  </si>
  <si>
    <t xml:space="preserve"> WWRP S2S  monsoon prediction,  S2s, tropical meteorlogy, scuence for services for aviation, users from olympic and tropical cyclones , Hogh impact prediction, polar prodiction and S2S on drpughts , floods, cyclones heatweaves frim week 2 to season, S2S  is in second phase with science service and users</t>
  </si>
  <si>
    <t>12 april 2022</t>
  </si>
  <si>
    <t>review doc rea=quired by ISACIP audotors, the list reviewed with Medkje and docs available to Nafissa and Zeinabo identified Ali provided inputs</t>
  </si>
  <si>
    <t>doc for focus task 4,1 drafted, doc for del 3,2 finalized and sent to francois</t>
  </si>
  <si>
    <r>
      <t xml:space="preserve">prepare the second technicam meeting on CLIMSA coordination,  institute coordination mechanisms with </t>
    </r>
    <r>
      <rPr>
        <b/>
        <sz val="11"/>
        <color rgb="FFFF0000"/>
        <rFont val="Calibri"/>
        <family val="2"/>
        <scheme val="minor"/>
      </rPr>
      <t>peer reviews</t>
    </r>
    <r>
      <rPr>
        <sz val="11"/>
        <color theme="1"/>
        <rFont val="Calibri"/>
        <family val="2"/>
        <scheme val="minor"/>
      </rPr>
      <t>, c</t>
    </r>
    <r>
      <rPr>
        <b/>
        <sz val="11"/>
        <color rgb="FFFF0000"/>
        <rFont val="Calibri"/>
        <family val="2"/>
        <scheme val="minor"/>
      </rPr>
      <t xml:space="preserve">ontinentalization, croos fertilization, strenghen M&amp;E, communication, knowledge management, ACMAd continue to support SAWIDRA stations,  speed up selection of pilot country of ECCAS ClimSA,  work on QMS using RSM,  ACMAd engage Panafrican Farmers Federation  to build ways to reachj the last mile,  use PAFO tand survey and user dialogue to assist uptake, ACMAD to consider with EUMETSAT and JRC the use of satellite data in the state of climate report for 2021 and products from climate stations, Cloud Computing Technologies in the climate station,  training catalogue from OACPS, calendar of major events including COP27, Bali DRR forum,  </t>
    </r>
    <r>
      <rPr>
        <b/>
        <u/>
        <sz val="11"/>
        <color rgb="FFFF0000"/>
        <rFont val="Calibri"/>
        <family val="2"/>
        <scheme val="minor"/>
      </rPr>
      <t xml:space="preserve">2021 state of climate draft in feb 2022, 2022 provisional state of climate in Nov 2022, </t>
    </r>
    <r>
      <rPr>
        <b/>
        <sz val="11"/>
        <color rgb="FFFF0000"/>
        <rFont val="Calibri"/>
        <family val="2"/>
        <scheme val="minor"/>
      </rPr>
      <t xml:space="preserve"> </t>
    </r>
  </si>
  <si>
    <t>coordination meeting on 13 april 2022</t>
  </si>
  <si>
    <t xml:space="preserve">DIT Deppartement monitoring report work plan and report Q1 </t>
  </si>
  <si>
    <t>output 3 access to data</t>
  </si>
  <si>
    <t>climate stations, PUMA station, RARS station n web and data serviers, mailservers, webpages</t>
  </si>
  <si>
    <t xml:space="preserve">Climate station </t>
  </si>
  <si>
    <t xml:space="preserve">RARS stattion, soletop has a maintenance plan with modulator/demodulater, test data reception, test sending data to GTS, pinkmatter software to be used to send data to the GTS,   look at data format required to send to GTS, </t>
  </si>
  <si>
    <t>operations status reports for RARS stations</t>
  </si>
  <si>
    <t xml:space="preserve">Ask SANSA ans SAWS the procedure to send RARS data to GTS, reports of coordination meetings, </t>
  </si>
  <si>
    <t>use the RARS operating status report templates, to report on the status of climate and PUMA station</t>
  </si>
  <si>
    <t>Climate station partly  installed other applicatins still to be provide by JRC,</t>
  </si>
  <si>
    <t xml:space="preserve">PUMA stations is having missiing segments of data , cause of signal debradation not known, </t>
  </si>
  <si>
    <t>output 4 on training</t>
  </si>
  <si>
    <t xml:space="preserve">Web portals,  transfer to acmad,org done, but security tools to proctect the site, updating and adding new pages on RCC websitre , Ali to use operating status of websites,  </t>
  </si>
  <si>
    <t xml:space="preserve">data processing   HPC failed and revovery 100% restated  but storage system not functional, diffulties in mounting the storage disk , ali to send request for help to ICTP tomorrow morning </t>
  </si>
  <si>
    <t xml:space="preserve">ClimSoft installed </t>
  </si>
  <si>
    <t xml:space="preserve">one intern from AGRHYMET trainied on climsoft installation , </t>
  </si>
  <si>
    <r>
      <rPr>
        <b/>
        <sz val="11"/>
        <color theme="1"/>
        <rFont val="Calibri"/>
        <family val="2"/>
        <scheme val="minor"/>
      </rPr>
      <t>system administration  and status of deskstop computers</t>
    </r>
    <r>
      <rPr>
        <sz val="11"/>
        <color theme="1"/>
        <rFont val="Calibri"/>
        <family val="2"/>
        <scheme val="minor"/>
      </rPr>
      <t xml:space="preserve"> : expiry of licenses of software, renewal of all licenses and the status of guaranty,  PUMA stations maintained with troubleshooting at NMHS on Niger </t>
    </r>
  </si>
  <si>
    <r>
      <rPr>
        <b/>
        <sz val="11"/>
        <color theme="1"/>
        <rFont val="Calibri"/>
        <family val="2"/>
        <scheme val="minor"/>
      </rPr>
      <t>data management,</t>
    </r>
    <r>
      <rPr>
        <sz val="11"/>
        <color theme="1"/>
        <rFont val="Calibri"/>
        <family val="2"/>
        <scheme val="minor"/>
      </rPr>
      <t xml:space="preserve">  THREDDS server  how  much data added, climsooft installed and configured , replace the IP address number with a name SGBD</t>
    </r>
  </si>
  <si>
    <r>
      <rPr>
        <b/>
        <sz val="11"/>
        <color theme="1"/>
        <rFont val="Calibri"/>
        <family val="2"/>
        <scheme val="minor"/>
      </rPr>
      <t>access to data through WIS</t>
    </r>
    <r>
      <rPr>
        <sz val="11"/>
        <color theme="1"/>
        <rFont val="Calibri"/>
        <family val="2"/>
        <scheme val="minor"/>
      </rPr>
      <t xml:space="preserve">  underway with Kambi </t>
    </r>
  </si>
  <si>
    <t>secondments</t>
  </si>
  <si>
    <t xml:space="preserve">It workshops and webinars </t>
  </si>
  <si>
    <t xml:space="preserve">presentation by Lawal for the coordination meeting with report of past meeting, his work plan and report for Q1 </t>
  </si>
  <si>
    <t xml:space="preserve">on implementation of actions from the previuos meeting,   </t>
  </si>
  <si>
    <t xml:space="preserve">work plan  on analysis of status of climate change trends and projections </t>
  </si>
  <si>
    <r>
      <t xml:space="preserve">ERA 5 reanalysis  extremes indices from WMO guidelines spatial maps and cities analysis </t>
    </r>
    <r>
      <rPr>
        <b/>
        <sz val="11"/>
        <color theme="1"/>
        <rFont val="Calibri"/>
        <family val="2"/>
        <scheme val="minor"/>
      </rPr>
      <t>with precipitation and temperature trends  indices  on the extremes</t>
    </r>
  </si>
  <si>
    <t xml:space="preserve">build temperature time series per REC , put the list of indices used, </t>
  </si>
  <si>
    <t xml:space="preserve">Lawal support to dekadal technical note, Meningitis technical note </t>
  </si>
  <si>
    <t>Lawal to provide the list of indices</t>
  </si>
  <si>
    <t>Serges peresentations</t>
  </si>
  <si>
    <t xml:space="preserve">deliverables  progress table not finalized as promised, </t>
  </si>
  <si>
    <t>Axis of interventions and tasks and deliverables</t>
  </si>
  <si>
    <t xml:space="preserve">plan de communication, </t>
  </si>
  <si>
    <t>Hubert show deliverables progress table fill, e should adjust the planned and actual delivery dates</t>
  </si>
  <si>
    <t>19 april 2022</t>
  </si>
  <si>
    <t xml:space="preserve">board preparation need to list physical and online attendees in tables, send reminders for institutions who have not responded PAFO ? </t>
  </si>
  <si>
    <t xml:space="preserve">conrete monitoring and evaluation paln, mid term review and end of project evaluation commissioned by AUC, </t>
  </si>
  <si>
    <t xml:space="preserve">biannual reporting with tremplate , objective of the session identify elements on M&amp;E ,  link to strategy of ACMAD, indicators, data collection systems baseline and target, data analysis, use,   reporting and dissemination plans , learning and accountability </t>
  </si>
  <si>
    <t xml:space="preserve">M&amp;e support  measure progress,  situation analysis, develop M&amp;E plan, Establish M&amp;E Unit, Quality control of M&amp;E activities, </t>
  </si>
  <si>
    <t xml:space="preserve">ACMAD to report contractuad for newsletterslly every six months on ClimSA but quaterly report done and quaterly reports use for in newsletters production, use templates at meetings to collect data using excell, build and use questionaires  to callect data, identify data to collect from logframe,  portal for reporting at the headquarter, deliverables progress template,  quaterly work plan and report </t>
  </si>
  <si>
    <r>
      <t>support pierre with M&amp;E data , focus on results , let technical people understand the log frame,</t>
    </r>
    <r>
      <rPr>
        <sz val="11"/>
        <color rgb="FFFF0000"/>
        <rFont val="Calibri"/>
        <family val="2"/>
        <scheme val="minor"/>
      </rPr>
      <t xml:space="preserve">  be familiar with logframe by all staff </t>
    </r>
  </si>
  <si>
    <t xml:space="preserve">prepare 6 months reports  April-September 2021,  October 2021-March 2022 on ClimSA , One annual report </t>
  </si>
  <si>
    <t>Presentation by Josef on ACMAd ClimSA Grant Contract focus on finance</t>
  </si>
  <si>
    <t xml:space="preserve">format of financial report , ToRs of auditor should be in the grant, </t>
  </si>
  <si>
    <r>
      <t xml:space="preserve">AU procurements rules and ACMAD travels procedures, recruitment of staff use ACMAD procedures ; the rates ofper diems to be attached ,  </t>
    </r>
    <r>
      <rPr>
        <sz val="11"/>
        <color rgb="FFFF0000"/>
        <rFont val="Calibri"/>
        <family val="2"/>
        <scheme val="minor"/>
      </rPr>
      <t xml:space="preserve">travel policy , </t>
    </r>
  </si>
  <si>
    <t xml:space="preserve">indorect cost to be charged , allocate overheads and rate for indirect costs, </t>
  </si>
  <si>
    <t>Article 19,1 , Annex IV on procurement , 6,2 provision of special conditions takes precedence</t>
  </si>
  <si>
    <t xml:space="preserve">convert cfa in Euros </t>
  </si>
  <si>
    <t>payment in accordance with article 15,   second prefinancing  timeline to be revised</t>
  </si>
  <si>
    <t xml:space="preserve">15,1  option 2 applicable to ACMAD  intial prefinancing </t>
  </si>
  <si>
    <t>procurement for auditor consider if event above 10 0000 euros AUC will help</t>
  </si>
  <si>
    <t xml:space="preserve">Amendment of the contract, only during implementation period, 1 month before the date of application, use one month to discuss with  AUC, </t>
  </si>
  <si>
    <t>why amendment? Depend on type of change ? This nnex is not in line with regulation,  make a table with to colum initial articles, modified articles and lalso add the new document to be signed or paraphed by contracting authority</t>
  </si>
  <si>
    <t xml:space="preserve">variations of 15%  between lines and budget headings  ( article  9,2) just inform the contracting authority </t>
  </si>
  <si>
    <t xml:space="preserve">Eligibility of costs </t>
  </si>
  <si>
    <t xml:space="preserve">summary of qualifications of staff, charge the same salary scales accross projects, </t>
  </si>
  <si>
    <t>travels  article 14,3 , an adendum is required to use contingencies,   averification of expenditure needed after 70% ,  send quarterly financial reports</t>
  </si>
  <si>
    <t>documents on summary of qualifications and experience, last 3 years audit reports, staff rules and regulations and salary scale</t>
  </si>
  <si>
    <t xml:space="preserve">ACMAD rules appply for HR for ClimSA grant, AU to understant ACMAD recruitment policy, positions in the project,  tell full and part time staff, what are the recruitment plan for remaining staff, tell modifications in the  staff and structure of the project,  To modify structure of position in the budget, write adendum, ToRs of the positions if they are new, submit at least 1 month before entry into force, </t>
  </si>
  <si>
    <r>
      <t>relevance of modification, terms of reference of new positions,  sttaff issues  average timeframe to advert, media applied; selection processfrom a</t>
    </r>
    <r>
      <rPr>
        <b/>
        <sz val="11"/>
        <color theme="1"/>
        <rFont val="Calibri"/>
        <family val="2"/>
        <scheme val="minor"/>
      </rPr>
      <t>pproval to decision recruitment plan for position along with specific timeframe</t>
    </r>
  </si>
  <si>
    <r>
      <t xml:space="preserve">pay scale  ACMAD's own pay scale, Entitlements and benefits shall follow acmad rules  and employment contract, ACMAD apply its travel policy , </t>
    </r>
    <r>
      <rPr>
        <b/>
        <sz val="11"/>
        <color theme="1"/>
        <rFont val="Calibri"/>
        <family val="2"/>
        <scheme val="minor"/>
      </rPr>
      <t>ACMAD rules applied as long as DSA does not excess AUC monthly rates</t>
    </r>
    <r>
      <rPr>
        <sz val="11"/>
        <color theme="1"/>
        <rFont val="Calibri"/>
        <family val="2"/>
        <scheme val="minor"/>
      </rPr>
      <t xml:space="preserve">, </t>
    </r>
  </si>
  <si>
    <t>Reflect DSA rate on the adendum,  whatt are constraint for recruitements, plan is to recruit the M&amp;E after set ting up the system for M&amp;E and training current staf on the use</t>
  </si>
  <si>
    <t xml:space="preserve">procurement rules of AU, procurement plan, requisition to the procurement unit of AU,  technical specifications by the user department, secretariat prepare bid document and launch tender,  open with bidders by a committee,  evaluate by a committee, formal approval by authority,  decsion on contract award to be communicated ti bidders with name of winner and price, negociations can be conducted  on the scope of work leading to revision of price, after contract signature there is contract management to ensure delivery,  finance process payments,  programmers, procurement office and finance are all responsible, </t>
  </si>
  <si>
    <t>bidding processs sequences with Administration compliance, technical evaluation, financial and commercial evaluation</t>
  </si>
  <si>
    <t xml:space="preserve">put criteria for evaluation, always set a minimum for qualification of 70% for technical evaluation to be considered further, </t>
  </si>
  <si>
    <t xml:space="preserve">for sevices combine quality and cost or quality best selection, </t>
  </si>
  <si>
    <t xml:space="preserve">procurement methods   direct with below 1000 us dollars, acmad is a specialized institutions </t>
  </si>
  <si>
    <t xml:space="preserve">quality and cost based selection </t>
  </si>
  <si>
    <t xml:space="preserve">you must show that the new assignment rely on the previuos done by a given consultant you want to reconsider, show that it is not the same work and may need a linited amount of time,   consider submitting bids in portal with username and password, </t>
  </si>
  <si>
    <t>for review and approval DG can sign up to 15 000 US $  above 15 000 $ will require a committee</t>
  </si>
  <si>
    <t xml:space="preserve">page 11 of capacity assessment  for value above 50 000 US$ AU will provide guidance </t>
  </si>
  <si>
    <t xml:space="preserve">Treshold for inspection   , an inspection committee should  be there for any thing about 10000$ </t>
  </si>
  <si>
    <t xml:space="preserve">Use framework contracts to buy regular services or goods, like audit ,  with a framework contract state with the provider rates </t>
  </si>
  <si>
    <t xml:space="preserve">procurement officer </t>
  </si>
  <si>
    <t>use consultant deliverables, quality,  timelines to moitor good delivery,  no advance payment without guarantee</t>
  </si>
  <si>
    <t xml:space="preserve">above 10 000 $ the supplier should provide a guarantee, </t>
  </si>
  <si>
    <t>monitor in contract regostery, Amendment must be document</t>
  </si>
  <si>
    <t xml:space="preserve">provide the rate of budget modification in each line and heading, put explanations on the lines and headings with changes above 15% </t>
  </si>
  <si>
    <t xml:space="preserve">ACMAD to request an amendement or adendum on to the grant,  ACMAD set up does not have a committee to approve bids usually no objection is requested to the donor , say in the amendment to add aidememoir as part of annexes to the contract , this aide memoire support use of ACMAD's tresholds, also the training on AU  procurement  rules occured in April 19 to 21 2022  and practical information to apply AU rules and connect with AU responsible officers providing technical assistance </t>
  </si>
  <si>
    <t>april 21 2022</t>
  </si>
  <si>
    <t xml:space="preserve">presentation by AU management team on internal audit and control system last day of 19, 20, 21 april meeting on AU management rules </t>
  </si>
  <si>
    <t xml:space="preserve">internal cotrol look at assusrances to achieve objectives on operations, reporting and compliance, procedures and people , need a structure for internal control, </t>
  </si>
  <si>
    <t>External audit for enduring assurance and advises on internal controls, governance and risk management , results of audit is conformance,  in line with rules and standards , if loopholes a report to management for corrective actions</t>
  </si>
  <si>
    <t>for audit take contribution agreement, financial rules, HR Travel and procurement rules, implementation of planned activity</t>
  </si>
  <si>
    <t>structure of verification report  budget code, description of activities, reported expenses, ineligible expenses, resean for ineligibility, certified amount</t>
  </si>
  <si>
    <t xml:space="preserve">amend the  agreement on DSA saying following acmd rules, </t>
  </si>
  <si>
    <t xml:space="preserve">procurement is  along process, initiatethe request, publish the call, communicating with suppliers, pay, </t>
  </si>
  <si>
    <t>ineligible expenses ( expenses for unrelated activities, expenses incurred on unapproved activities, expenses reported for unexecuted activities unused tickets, unapproved staff salary</t>
  </si>
  <si>
    <t xml:space="preserve">list of staff approved, salary rate  in accordance with the staff grid, </t>
  </si>
  <si>
    <t>ACMAD will fully cooperate with independent audit when deemed necessary,  is ACMAd going to have external EU audit</t>
  </si>
  <si>
    <t xml:space="preserve">Internal control focus on operations, reportin and compliance  </t>
  </si>
  <si>
    <t>Gray areas include execution rate of 9,9% , reporting need to submit 2  6 months reports, adapat procurement and travel rules</t>
  </si>
  <si>
    <t>the right person should put specification for procurement, attract, develop and retain competent individuals, segregation of duties, demonstrate commitment on comptence, risk assessment is dynamic and iterative identification and assessment of risks</t>
  </si>
  <si>
    <t xml:space="preserve">risk identified in the project should be assess  and mitgation of risks , risk matrix,  </t>
  </si>
  <si>
    <t>audit , risk identification and assessment,</t>
  </si>
  <si>
    <t>take all presentations by Romeo</t>
  </si>
  <si>
    <t xml:space="preserve">ACMAD organizational structure, </t>
  </si>
  <si>
    <t>risk matrix is in ClimSA project and grant</t>
  </si>
  <si>
    <t xml:space="preserve">This is an averview we need to go trough documents and exercise to make it </t>
  </si>
  <si>
    <t xml:space="preserve">ACMAD strategic objective  4 on Governance and managemen modernization </t>
  </si>
  <si>
    <t xml:space="preserve">Recommendation each AUC staff keep contact with related ACMAD staff at least for 3 months on specific </t>
  </si>
  <si>
    <t xml:space="preserve">prepare the report to AUC is apriority </t>
  </si>
  <si>
    <t xml:space="preserve">inconsistencies in the agreement articles , make sure capacity assessment as formal annex to the grant, </t>
  </si>
  <si>
    <t xml:space="preserve">identify inconsistencies as basis for amendments, adherance to  AU rules </t>
  </si>
  <si>
    <t xml:space="preserve">DSA rates </t>
  </si>
  <si>
    <t xml:space="preserve">risk analysis to do,   transfer part of money in euros </t>
  </si>
  <si>
    <t xml:space="preserve">ACMAD to  use capacity assessment report to guide amendment of the grant , the principle is rule used for the grant should be in line with AUC rules,  </t>
  </si>
  <si>
    <t>25 april 2022</t>
  </si>
  <si>
    <t>meet to prepare budget for Board and Climsa Steering meeting, meeting with ISACIP auditor to fix missing documents requested,  opening of PRESASS participation online physical event in abuja</t>
  </si>
  <si>
    <t xml:space="preserve">focus timesheets in april to include reporting  for the firs 18 months,  work plan for the next 18 months, delivrables for wp^4 on drivers of climate variability in southern Africa, deliverable for wp 3 on summary of methods and tools used in SARCOF and SWIOCOF, preparation of the WP7 achievements and next 18 months deliverables for the advisory committee of FOCUS  all this ion April , </t>
  </si>
  <si>
    <t>27 April 2022</t>
  </si>
  <si>
    <t xml:space="preserve">meet with Almazou bachir from CNRA to interview ACMAD on its role in the conseil national de recherches agricole du Niger </t>
  </si>
  <si>
    <t xml:space="preserve">vendredi 8h interview avec inran consultant sur presenter ACMAD, apprécier le système de rechere agronomique attous, faiblesses, opportunités, </t>
  </si>
  <si>
    <t xml:space="preserve">ce qui concretise le partenariat avec CNRA c'est le developpement varietal pour optimiser la production en cas de saison déficitaire ou excédentaire, ACMAD collecte les besoins du secteur agricole pour développer les services climatiques adéquats pour l'agriculture, les éléments du calendriers agricole, </t>
  </si>
  <si>
    <t xml:space="preserve">La faiblesse majeure et le manque de test  d'intégration des informations climatique pour la mise à jour régulière du calendrier agricole, et l'operationalisation de l'exploitaztion des prévisions saisonnières pour l'assistance au monde agricole, </t>
  </si>
  <si>
    <t>La communication locale touchant effectivement les paysans est à renforcer</t>
  </si>
  <si>
    <t>En tant que fournisseur des services climatiques, ACMAD en collaboration avec le SMN travaille pour l'assistance en fournissant les données pour la recherche et en accompagnement au test des resultats de la recherche sur le terrain,</t>
  </si>
  <si>
    <t xml:space="preserve">Le CNRA constitue un outil d'orientation et de supervision des programmes de recherches et a notre avis constitue un mayon essentiel pour la sécurité alimentaire, Un effort sera utile pour un plaidoyer afin de favoriser plus de financement et des investissement pour l'innovation exploitant les produits et connaissances récentes pour renforcer la résilience notament climatique du secteur agricole, </t>
  </si>
  <si>
    <t>ACMAD a été créée suite aux sécheresses des années 70 et 80 pour surveiller le climate et développer les applications  des informations climatiques ,Il produit les previsions, les avis et vigilance séchereches, fortes pluies et innondations , vagues de chaleurs et de froids, cyclones et tempetes, perturbation de démarages de déroulemente fin de saison</t>
  </si>
  <si>
    <t>april 28 2022</t>
  </si>
  <si>
    <t xml:space="preserve">climate information and science or knowledge for  risk and vulnerability assessment for health sector adaptation and resilience , preparednes and response planning for health dissaster management, surveillance, early warning and control of diseases particlarly epidemics disases, a WMO WHO study group is organizing a worrkshop to support NMHS and Ministry of health interactions, </t>
  </si>
  <si>
    <t xml:space="preserve">inputs for the workshop on May 05, for ACMAD,  ACMAD had developed and demonstrated value of vigilance products for malaria and meningitis surveillance and control in Africa building on WHO and partners supported MERIT for meningitis and Roll Back Malaria programmes, Regulatiry and practices guidelines explaining good practices for integrating vigilance products in health pilocies and practices is the major challenge today, </t>
  </si>
  <si>
    <t>These products will be sustained with the ACMAD ClimSA  project and through a user interface composed of ClimHealth Africa,  AU Centre for Disease Control throug h AUC  Department of Health, Humanitarian and Social Affiars</t>
  </si>
  <si>
    <r>
      <t xml:space="preserve">April 28 to May </t>
    </r>
    <r>
      <rPr>
        <b/>
        <sz val="11"/>
        <color theme="1"/>
        <rFont val="Calibri"/>
        <family val="2"/>
        <scheme val="minor"/>
      </rPr>
      <t>06</t>
    </r>
    <r>
      <rPr>
        <sz val="11"/>
        <color theme="1"/>
        <rFont val="Calibri"/>
        <family val="2"/>
        <scheme val="minor"/>
      </rPr>
      <t xml:space="preserve"> 2022</t>
    </r>
  </si>
  <si>
    <t>prepare agenda, programme, reports work pla  fo ClimSA  sterring and ACMAD BoG on 05 and 06 may 2022,steering meeting of ClimSA on May 05 in Abuja</t>
  </si>
  <si>
    <t>May 07 to 11</t>
  </si>
  <si>
    <t xml:space="preserve">meet with ali and Kambi on RARS, ( output 3 ClimSA  action prepare a lettre a soletopn sur l'évation de la mise en œuvre de lagarantie  notamment la maintenance du RARS , lea transmission des données sur GTS et WIS , Webmail management at ACMAD,,   provider de domaines,  faire migrer le site RCC vers </t>
  </si>
  <si>
    <t xml:space="preserve">test of OpenWIs with content of sample catalogue of ACMAd products done  need to be  deployed </t>
  </si>
  <si>
    <t>May 09 2022</t>
  </si>
  <si>
    <t>submit 4 boarding passes, 5 000 euros added to the 7 500 euros already taken to Gille and the receipt for covid test at 25 000 f cfa in Niamey for Climsa Steering meeting, safia should pay back the 25 000f cfa, i kept 2 500 euros which will include my perdiem for abuja mission</t>
  </si>
  <si>
    <t>May 18 2022</t>
  </si>
  <si>
    <t>May 19 and 20</t>
  </si>
  <si>
    <t xml:space="preserve">NORCAP meeting on May 20 morning and UNECA meeting  on May 20 at 12 pm </t>
  </si>
  <si>
    <t>May  22</t>
  </si>
  <si>
    <t xml:space="preserve">Arrival in Bali Indonesia for the Global Platform for DRR </t>
  </si>
  <si>
    <t>May 23 2022</t>
  </si>
  <si>
    <t>plenary session attended on MHEWS : The third Multi hazard Early Warning Conference   part of preparatory days of the 7th Session of the GPDRR</t>
  </si>
  <si>
    <t>satellite data from ESA , NASA integrated in a platform and disseminated to decision and action units,  AGIR initiative for Arab Region, Lebanon and Morrocco are pilot countries,  Early warning system implemented in each country in 5 years, we lack funds, suggested recommendation : have more investment in EWS,  chaired by Johan SATNDER</t>
  </si>
  <si>
    <r>
      <t xml:space="preserve">Asia is disaster porone  since 2015 improvement of access to EWS information, 2 initiatives , on data sharing and capacity biilding on forecasting, share met and hydro data to improve climate model outputs, cooperation with ECMWF , upload data and download ECMWF,  support of World Bank,  in RIMES project climate insurance and adaptation , cmoud based AI analysis of data for south Asia, develop services for transport and other sectrors, short , medium renge and climate projections, generate and communicate impact based forecasting, </t>
    </r>
    <r>
      <rPr>
        <b/>
        <sz val="11"/>
        <color theme="1"/>
        <rFont val="Calibri"/>
        <family val="2"/>
        <scheme val="minor"/>
      </rPr>
      <t xml:space="preserve">no data sharing between NHMS and other,  coo develop models and analytics, sustain capacity building for sectors, resolution, forecast skimll, technical backup of systems </t>
    </r>
  </si>
  <si>
    <t>session 2 on  EWS set up</t>
  </si>
  <si>
    <t xml:space="preserve">training and policy on disaster management,   thanked WMO for invitation to speak,  from the Disaster management how to DM respond,  cyclones and hurricanes category 3 cyclone is category one hurricane, categories speacks to winds, do not consider floods, and othe impacts, , media confuse and help feluire to act, Regional tracks different to national  we need to coordinate to avoid confusion, </t>
  </si>
  <si>
    <t xml:space="preserve">How warning systems work </t>
  </si>
  <si>
    <t>presentation from Brazil EWS expert:   EW is a challenge,  how impavct based forecast can be made</t>
  </si>
  <si>
    <t xml:space="preserve">EWS is more than observing weather and given met geophysiscal information, it is a system with observation, forecasts, consider culture, perception of the risk, communication, preparation and recovery, use synergy of systems, protocal for issuing alert </t>
  </si>
  <si>
    <t xml:space="preserve">Mapping risk areas, observation for monitoring, generation of social vulnerability, establish oprofile of technicians and research  are pillars of EWS, includes  communication, risk knowledge , preparation and response, Disaster scenario, </t>
  </si>
  <si>
    <t xml:space="preserve">wildfires consume thousands of homes, </t>
  </si>
  <si>
    <r>
      <t xml:space="preserve">bring met services and disaster management together in severe weather forecasts, weather ready pacific programme identified gap on govern,ance, patchy observations, gaps in forecasts and quality, not enough meteorological and technological staff, 166 million US dollars, to save 250 million dollars in the region, </t>
    </r>
    <r>
      <rPr>
        <b/>
        <sz val="11"/>
        <color theme="1"/>
        <rFont val="Calibri"/>
        <family val="2"/>
        <scheme val="minor"/>
      </rPr>
      <t>be accurate, update categories, be multihazards, potential impacts</t>
    </r>
    <r>
      <rPr>
        <sz val="11"/>
        <color theme="1"/>
        <rFont val="Calibri"/>
        <family val="2"/>
        <scheme val="minor"/>
      </rPr>
      <t xml:space="preserve">, </t>
    </r>
    <r>
      <rPr>
        <b/>
        <sz val="11"/>
        <color theme="1"/>
        <rFont val="Calibri"/>
        <family val="2"/>
        <scheme val="minor"/>
      </rPr>
      <t>rain mor important than wind,</t>
    </r>
    <r>
      <rPr>
        <sz val="11"/>
        <color theme="1"/>
        <rFont val="Calibri"/>
        <family val="2"/>
        <scheme val="minor"/>
      </rPr>
      <t xml:space="preserve"> engage emergenmanagemenment offices, inform all not only impacted areas, comminicate impacts , out technical messages, </t>
    </r>
    <r>
      <rPr>
        <b/>
        <sz val="11"/>
        <color theme="1"/>
        <rFont val="Calibri"/>
        <family val="2"/>
        <scheme val="minor"/>
      </rPr>
      <t>red warning speaking to impact, do it faster, multihazards, easy to understand and impacts based warnings</t>
    </r>
    <r>
      <rPr>
        <sz val="11"/>
        <color theme="1"/>
        <rFont val="Calibri"/>
        <family val="2"/>
        <scheme val="minor"/>
      </rPr>
      <t xml:space="preserve">, </t>
    </r>
    <r>
      <rPr>
        <b/>
        <sz val="11"/>
        <color theme="1"/>
        <rFont val="Calibri"/>
        <family val="2"/>
        <scheme val="minor"/>
      </rPr>
      <t xml:space="preserve">Buld people centerd approach to EWS </t>
    </r>
  </si>
  <si>
    <t>UNESCO paper on gaps and opportunities for tsunami warnings     risk assessment, warning, intehragtion, prepareness and awareness are pillars</t>
  </si>
  <si>
    <t xml:space="preserve">gaps in risk and hazards assessment for tsunami ready,regional probailistic tsunami warning,  conduct risk assessments in countries, 11 tsunami service providers 24/7, alert 5 ti 10 minutes ahead, but how to make it received by impacted people, build based on seas level and seismec data, </t>
  </si>
  <si>
    <t>Alert text difficult to interpreted, civil protection is appreciating understanding now with maps, 27 regional tsunami regional exercoi=se it take one to two years to complete regional exercices</t>
  </si>
  <si>
    <r>
      <t xml:space="preserve">Mitigation, preparedness and Awereness, 85 videos prepared on the exercises,  World tsunami , global tsunami ready sites and interactive web site, performance monitoring and assessment, gaps include short notice, complex messages, surprises of events, data gaps and sharing data, , increase population, increase  coastal activities, low axwareness, improper governance, EWS to be integrated in coastal and urban planet, </t>
    </r>
    <r>
      <rPr>
        <b/>
        <sz val="11"/>
        <color theme="1"/>
        <rFont val="Calibri"/>
        <family val="2"/>
        <scheme val="minor"/>
      </rPr>
      <t xml:space="preserve">UN Ocean decade to improve science and implementation to DRR, 100% tsunami ready in 2030 is the target </t>
    </r>
  </si>
  <si>
    <t>Improve accuracy, redice uncertainties, detection systems, youth empowerment , Tsunamis EWS to the last mile,</t>
  </si>
  <si>
    <t xml:space="preserve">Senegal experience in EWS,, visit of fishermen, put in color alert levels,  use SMS alert , training of users , fishers want information with voice and local language,  assurance agricole payment de premium  aux agriculteur, CREWS , CAP, alerte dissemination on CAP,  </t>
  </si>
  <si>
    <t>enhance risk understanding, monitoring and warning, incentive for anticipatory action and communication  are focus areas to have early warning available to each one in five years</t>
  </si>
  <si>
    <t xml:space="preserve">Early warning target G stocktake timeline given, what is working, what is not and how to address wkat is not, </t>
  </si>
  <si>
    <t>workshops on forecasting and warnings value chain,  the Chair of WMO commission for services  Ian Lisk persident of SERVCOML WMO,</t>
  </si>
  <si>
    <t>session on   Early warning systems diven by  risk infomation</t>
  </si>
  <si>
    <t xml:space="preserve">keynote by chief risk knowledge and capacity in UNDRR,   enhance temporal and spatial accuracy, forecasts based financing , impacts based forecasts </t>
  </si>
  <si>
    <t>incluse systems, awareness raising</t>
  </si>
  <si>
    <t>EO PhD on environment anf forestery worked on spider, space technologuy a,d traditional knowledge</t>
  </si>
  <si>
    <t>Earth oversvation, com services, navigation service abd weather forecasts are functionc iof satelitte</t>
  </si>
  <si>
    <t xml:space="preserve">over 50 years of accumulated EO data, Glacial lakes, and glacial lake outbiurst floods with CORONA first reconnaissance satilite, </t>
  </si>
  <si>
    <t xml:space="preserve">space contribute very much to risk knowledge,  50 years of observation,risk on agriculture and response, </t>
  </si>
  <si>
    <t>lEsson Learnt from Indonesia Impact Based Forecast Programme,</t>
  </si>
  <si>
    <t>based on user needs, impact based forecasts, risk based warning</t>
  </si>
  <si>
    <r>
      <t xml:space="preserve">combine infor from WMO, NOAA, UKMO, phase 1 collect data, phase 2 stakeholder participation, pahse three fore acsters and DRR expert ,  use </t>
    </r>
    <r>
      <rPr>
        <b/>
        <sz val="11"/>
        <color rgb="FFFF0000"/>
        <rFont val="Calibri"/>
        <family val="2"/>
        <scheme val="minor"/>
      </rPr>
      <t>WMO guidelines on impact based forecasting</t>
    </r>
    <r>
      <rPr>
        <sz val="11"/>
        <color theme="1"/>
        <rFont val="Calibri"/>
        <family val="2"/>
        <scheme val="minor"/>
      </rPr>
      <t xml:space="preserve"> </t>
    </r>
  </si>
  <si>
    <t xml:space="preserve">invest in building community resilience, community access to climate infor and alert, small evacuation centres,  learn weather patterns, understand reports, build communication, </t>
  </si>
  <si>
    <t>may 23 2022</t>
  </si>
  <si>
    <t>MHEWS session from 09 to 12 :00    presentation by Mme Pratt of OACPS on CLIMSA and MHEWS, presentation of PPP for MHEWS and DRR</t>
  </si>
  <si>
    <t>witnesses of resilience stories in France with ppp on communicating early warning and early action trough SMS,</t>
  </si>
  <si>
    <t>political will and incentives</t>
  </si>
  <si>
    <t>pillar of agriculture  development include technology, marketing, inputs, capacity of institutions and human</t>
  </si>
  <si>
    <t xml:space="preserve">Double food insecure world and now Ukraine Crisis,  grain flow to happen,  what leesons on how to respond to crisis? Politician look at 5 year term, you need leader who looks long term  , governments don't think SDGs timeline , longer and bigger picture, DRR protects our gains and accelerator of SDGs, accountability mechanism by parliament oversigth,  legal and legislative committement to DRR and hold to account politicians, </t>
  </si>
  <si>
    <t xml:space="preserve">What transformatine action to bring sendai target about,  need scale up finance, commit funds to understand risks, use COP 27 to renew momentun towards sendai implementation,   </t>
  </si>
  <si>
    <t xml:space="preserve">what to do there is no time , we need renew commitment with increasinf disasters, take concrete action, invest to drr for resilienec, </t>
  </si>
  <si>
    <t>may 25 at senGPDRR in Bali indonesia</t>
  </si>
  <si>
    <r>
      <t xml:space="preserve">where is risk, inequality, warming, environmental sustainability, war in Ukraine, prevent new risk, understand current risk, rethink development including gov, parliaments, private sectors, academic ,,,,, reconfigure governance to work in case of risk, SDGs not achievable in 2030 , Sebdai can accelerate SGD action, finance ministers on board, own by governments, positives and negatives in climate , reduce methane, livestock,  understand problems deeply , grow food, farmer driven approach, food scarcity is there , Putin open up port, we are off track oin Paris, on SDGs and on Sendai,  social dynamic brought with COVId and need for reconstructuction social dynamic of recovery by putting people first, inclusive development, learning new development planning, platform to share view on how we implement no one left behind,  what is happen and share view, economy and capitalism need to be open and democratic, target interventions on the most vulnerable first to be inclusive,  who is the most vulnerable and tailor policy accordingly,  bottom up approach to b e more inclusive, DRR brought from margins to the centre, DRR reflected in national strategies, plans and budgets, share views on challenges, </t>
    </r>
    <r>
      <rPr>
        <b/>
        <sz val="11"/>
        <color rgb="FFFF0000"/>
        <rFont val="Calibri"/>
        <family val="2"/>
        <scheme val="minor"/>
      </rPr>
      <t xml:space="preserve"> engane youth, bettr information , capacity building and financing, political will, political will, inclusive actions, </t>
    </r>
  </si>
  <si>
    <t xml:space="preserve">remarks by Adulah president of UN GA GPDRR is a platform to reflect on our experiences, COVID 19 show DRR is for all, ned legislation, incentives, inviolve resilinet infrastructure, mobilization for all as advocate, in one year mid term review of Sendai, let us joint efforts to build back better ; </t>
  </si>
  <si>
    <t>opening remarks by Widodo presient of indonesia, , in 2022 as of 23 May 500 earthquakes happened, large earthquaues occured with 2100 people losse lofes, more than a 100 volcanic eruptions, forest fires are additional risk, 1997-98 with 10 million hectares described, COVID is the strongest disasters, +++</t>
  </si>
  <si>
    <t>Regional organization to brake silos, data siloes, sharing data to brake and keep nroken silos</t>
  </si>
  <si>
    <t>It is a challenge to tackle systemic risl because interdisciplinary and croos discilinary data and collaboration is needed</t>
  </si>
  <si>
    <t>May 27</t>
  </si>
  <si>
    <t>at GP 2022  session on the review of Sendai framework to support later mid term review efforts</t>
  </si>
  <si>
    <t xml:space="preserve">gap to address review regulatory systems and assess how it works on the gtound, need legal act to enshirine the guideline making in obligatory, need coordination manuals at regional level move to contingency plan, help communities to manage situation, support international cooperation </t>
  </si>
  <si>
    <t>How can UN be feed for purpose ? Disproportionate impact on women and girls of disasters, ongoing review to include gender and women in the assessment, increase committment on gendere gaps, leverage women voice, report gender data, share and l, develop gender responsive policy, support capacity of gender stakeholder, increas funds for gender equality, UN women support system wide change for =risk management, life of women resilient to disasters</t>
  </si>
  <si>
    <r>
      <t>institutional arrangement for SDGs activities, COVID 19, climate changee, conflictshuman should more than survive, build brigth at first sigth , be smart, have resources, framework for capacity building, transfer of scinece into national commubnity,</t>
    </r>
    <r>
      <rPr>
        <b/>
        <sz val="11"/>
        <color rgb="FFFF0000"/>
        <rFont val="Calibri"/>
        <family val="2"/>
        <scheme val="minor"/>
      </rPr>
      <t>pragmatic, pratical and progressive</t>
    </r>
  </si>
  <si>
    <t xml:space="preserve">Portugal with megafires which puzzles politics in 2017 , fire is complex socio ecological need robust institutions to balance budgets, mobilize agencies, need guidelines on governance of wild land fires with collection of best practiuces, risk perception, risk evaluations, government funding, risk inform regulations, nature based solutions, regulate to promote forest sustainability, better fire adaptive communities, </t>
  </si>
  <si>
    <r>
      <t xml:space="preserve">Italy civil protection address question on multilateral governance,  horizontal and vertical governance of </t>
    </r>
    <r>
      <rPr>
        <b/>
        <sz val="11"/>
        <color rgb="FFFF0000"/>
        <rFont val="Calibri"/>
        <family val="2"/>
        <scheme val="minor"/>
      </rPr>
      <t xml:space="preserve">, from national strategies to local action, need to build capacity, set up stakeholder platforms, use strong partnerships to enhance political support exchange knowledge, facilitate transnational poarterships, </t>
    </r>
    <r>
      <rPr>
        <sz val="11"/>
        <color theme="1"/>
        <rFont val="Calibri"/>
        <family val="2"/>
        <scheme val="minor"/>
      </rPr>
      <t xml:space="preserve"> </t>
    </r>
  </si>
  <si>
    <t>governance is important to control lack of planning emergencies are rising, integrate 2030 agenda and disasters, prioritize DRR , systemic risk require systemic solution, dtreamline DRR in economis and risk management poilicy, be participatory, add local governmen</t>
  </si>
  <si>
    <t xml:space="preserve">Australia Un resident coordinator should support, show case australia resilience, DRR and climate adaptation at COP 17, </t>
  </si>
  <si>
    <r>
      <t xml:space="preserve">walk the talk, risk inform analysis, roll out guidance on adaptation, multirisk governance, commend UNDRR for building synergies, transport is essential and must operate during disasters, transport should reduce risk, value chain identified, cross boarder collaboration, transport investment beyond cost benefit analysis tradition,  </t>
    </r>
    <r>
      <rPr>
        <b/>
        <sz val="11"/>
        <color rgb="FFFF0000"/>
        <rFont val="Calibri"/>
        <family val="2"/>
        <scheme val="minor"/>
      </rPr>
      <t xml:space="preserve">mainstream principles for resilient transport systems, transport electricity, reduce mobility to clean air, </t>
    </r>
  </si>
  <si>
    <t xml:space="preserve">introduce resilientce with nexus approach including maritime </t>
  </si>
  <si>
    <t xml:space="preserve">national risk profile exercises to be extended in Africa, robust risk assessments with impacts and vulbnerability for decision on resilience, you need diversity of risks </t>
  </si>
  <si>
    <t>June 01 2022</t>
  </si>
  <si>
    <t>Back from Global Platform for DRR in Bali on the them from risk to resilience : recovery from COVID 19</t>
  </si>
  <si>
    <t>attend this june 01 the 3rd stakeholder workshop of Focus Africa held physically in Soutjern Africa</t>
  </si>
  <si>
    <t>accessibility , uncertainty, barriers of applications, what improvements needed who are users and how widely services are used,  the moderator will ask questions to   Panel members</t>
  </si>
  <si>
    <t xml:space="preserve">outline the SAWS services toagriculture - weather and climate observation, forecasts and projections, nowcasting short tomedium and extended range for operational farming, archive of observations ' AWS, raingyuge, growing degree days, frost probabilities per station, onset and cessation of frost,live stock heat stress index,  forecastsing uses crop and hydrological model,  3 day lead time hourly forecast, hydrology model give soil moisture forecasts up to 3 days,  climate projection of changes in heat, frost, chill index, evapotransipiration, onset and cessation of rainfall with cORDEX and crop models </t>
  </si>
  <si>
    <t xml:space="preserve">How is climate risk affecting agriculture finance, how climate infor enhance and be in climate risk in credit models, </t>
  </si>
  <si>
    <t xml:space="preserve">Finance use variables to seek performance of loan, challenge onhowto incorporate climate risk in assessment proces0 and calcultatio, forecasts of provisions, </t>
  </si>
  <si>
    <t xml:space="preserve">uncertainties in data, natural variability how predictable it is, and structural uncertainties from the model used, uncertainties due to people,  due to culture, perception, religeon, midtricsts of groups, power, uncertainties in responding to climate information, explain contradiction, rigor and robusness , facilitate conversation  on the supply chain, one in one or the conversation is not well consider in climate information services,  3 consecutive failure of the forecasts, the crop fails due to too much rain, never make them believe we can only forecast observation and climate variability is important, use local data and see what happen with El Nino, La Nina and the skill you get outperform the best model, don t use only models, you should converse with users,  what farmers want we can predict with skill, develop products with data historical,  user data should be process and used to give them information, talk to them </t>
  </si>
  <si>
    <t>evaluate the skill of many forecasting methods</t>
  </si>
  <si>
    <r>
      <rPr>
        <b/>
        <sz val="11"/>
        <color rgb="FFFF0000"/>
        <rFont val="Calibri"/>
        <family val="2"/>
        <scheme val="minor"/>
      </rPr>
      <t>predictability limit in the region,  spring baririer,  predictability better for summer where there is skill, 0,6 some area will have failure,</t>
    </r>
    <r>
      <rPr>
        <sz val="11"/>
        <color theme="1"/>
        <rFont val="Calibri"/>
        <family val="2"/>
        <scheme val="minor"/>
      </rPr>
      <t xml:space="preserve"> </t>
    </r>
  </si>
  <si>
    <r>
      <t>Seasonal forecast is prominent in the project, if</t>
    </r>
    <r>
      <rPr>
        <b/>
        <sz val="11"/>
        <color rgb="FFFF0000"/>
        <rFont val="Calibri"/>
        <family val="2"/>
        <scheme val="minor"/>
      </rPr>
      <t xml:space="preserve"> we look at seasonal forecast to distinguish anomalies with the past year, </t>
    </r>
  </si>
  <si>
    <r>
      <t xml:space="preserve">weather forecast is very good, seasonal skill is low , </t>
    </r>
    <r>
      <rPr>
        <b/>
        <sz val="11"/>
        <color rgb="FFFF0000"/>
        <rFont val="Calibri"/>
        <family val="2"/>
        <scheme val="minor"/>
      </rPr>
      <t>skill 0,6 , banks use the province not the regions temperatures to calculate risk , data is</t>
    </r>
    <r>
      <rPr>
        <sz val="11"/>
        <color theme="1"/>
        <rFont val="Calibri"/>
        <family val="2"/>
        <scheme val="minor"/>
      </rPr>
      <t xml:space="preserve"> incorrect does not support, crop selection apply for fund in July and in November you plan maize not groundnouts, </t>
    </r>
  </si>
  <si>
    <t>What parameter to use for risk identification and risk assessment, impacts assessment</t>
  </si>
  <si>
    <t>vision for improvement ?</t>
  </si>
  <si>
    <t xml:space="preserve">enhance role of extension officers, support climate smart conseervation agriculture, research on climate smart crops, adaptation , land care, research and development, extension and advisory services, extension personnel, advisords , assistant agricultural pratitioners to communicate better information for adaptation and resilience, households are facing food access, people centred adaptation strategies, </t>
  </si>
  <si>
    <t>risk identified, temperatures and rainfall increase, high temperatures, heat stress, heavy rains, floods , droughts,,,, assessment of these risk done with climate projections, increase intensity and duration of heat waves and droughts, we should consider adaptation to these risks</t>
  </si>
  <si>
    <t>health in heat waves and people leaving in informal settlements</t>
  </si>
  <si>
    <t>Climate risk is not well integrated in decision making, how this project inform decision making ,novice in climate discussion envoronment</t>
  </si>
  <si>
    <r>
      <t xml:space="preserve">Stakeholder identification, particiâtory workshop to involve stakeholder, co develop products with Land Bank , co production is fundamendatal,  allowing no stakeholder left behind ,  impact s assessent conducted to understand system in which climate service will operate , impacts on communities, identify pitfalls, Impact assessment combine qualitative and quantitative methods, phases evaluate socio economic situation, forecasts hazards, evaluate impacts in the future , </t>
    </r>
    <r>
      <rPr>
        <b/>
        <sz val="11"/>
        <color rgb="FFFF0000"/>
        <rFont val="Calibri"/>
        <family val="2"/>
        <scheme val="minor"/>
      </rPr>
      <t>training material on methodology fotr WP 7</t>
    </r>
  </si>
  <si>
    <t xml:space="preserve">parallel session in dicussion on climate requirements , food security, in the north West Province, </t>
  </si>
  <si>
    <t>response to question and comment from Teke Ramotube  [11:41] Teke Ramotubei (Invité)
ACMAD (Invité) (Guest)
The connexion went off but the message is to  develop the forecast with a combination of dynamical, statistical models, , interannual variability, trends, composite and anolog years analysis .  The output is usually more skillful and can be communicated better to users. Therefore, the vision for th…
This is a great idea and this combined with a growing interest in the sub-seasonal forecasting are likely to lead to an improved and informative forecasts for the users</t>
  </si>
  <si>
    <t xml:space="preserve">rainfal temperature humidity, ranfall to plan land preparation, planting, zonification of cropts </t>
  </si>
  <si>
    <t xml:space="preserve">little human capacity to go the last mile in big countries, extension agriculture services do not meet each community they meet people who don t share info, last mile need downscale to lacal info when met service info is crude not detailed those are challenges </t>
  </si>
  <si>
    <t>on June 01 2022, organize a panel discussions how to understand practices to make sure that the crop model include how thing work on the ground</t>
  </si>
  <si>
    <t>questions to panelists and comments and questions to audience also, ACMAD participated to this morning panel discussion</t>
  </si>
  <si>
    <t>describe the climate og northeast region and how it affects agriculture, total, gradien, warm and cold areas, drought and flow areas, , start of season, dry season length , end oseason,  agriculture calendar, wet years and dry years impacts on agriculture commodities, thunderstorms , low temperatures, explain interannual variability decadal and trends,  ENSO Years</t>
  </si>
  <si>
    <t>June 02 2022</t>
  </si>
  <si>
    <t>workshop focus 3 staholder   current use of climate services at Water ressource Unit in Mauritius</t>
  </si>
  <si>
    <t xml:space="preserve">use seasonal forecasts for dam release and allocation  the challenges ti use   include change of raifall patterns, long droughyt , dry spell, real time forecast and planning, long term planning for food and water allocation , rationalization of water rigths </t>
  </si>
  <si>
    <t xml:space="preserve">opportunitie sof climate services,  no MoU with Meteorlogy , need satellite data , need resilience to climate change impacts, </t>
  </si>
  <si>
    <t xml:space="preserve">dam nmanagement using projections, water policies important with farms water rationalization, </t>
  </si>
  <si>
    <t xml:space="preserve">Agri food value chain presentation, rain water harvesting, composting, CC is accelerating, intensify impact of extremes, high disaster risl, floods, cyclones with damage, vulnerable agriculture and need adaptation solution, IPCC adaptation is the adjustement to climate and its effect to avoid harm and benefit from opportunity, decrease annual rain, shift in rain, dry days increasing, agric is 2,7% ogf GDP, wheat , rice oil meat milk all imported, </t>
  </si>
  <si>
    <t xml:space="preserve">fodd seurity in South africa, context of the province, problems contrib to economy with statistic,  farming practioces session with need to spread the risk, despite climate services farmers are not distributing their risk, irrigation and other strategies to handle drought, </t>
  </si>
  <si>
    <t>data quality control , homogenization, error correction with WMO guidelines to ensure low margins of uncertainties,  pests and diseases</t>
  </si>
  <si>
    <t>june 03 2022</t>
  </si>
  <si>
    <t>U clip financial reporting instructions given to Lambert using elements in the email og Raf today</t>
  </si>
  <si>
    <t>ACCOF berifing from 09 to 11 h, meeting with Vito on the CLARE project funded by DFID and CRDI</t>
  </si>
  <si>
    <t xml:space="preserve">reunion avec Serges sur la communication autour du AACCOF,   activités de Serges    update list of institutions and partners involved in ACCOF,  prepare and sent announcement and call for participation  on web, twitter, facebook, emails,  done by serges with validation of technical staff, </t>
  </si>
  <si>
    <t xml:space="preserve">to improve internet bandwidth  routeurs  ACMAD a change,  7 routeurs,  1 fortygate at $4400 and transport  with total of $5000,  7 routeurs is 255000 fcfa*7, </t>
  </si>
  <si>
    <t xml:space="preserve">june 03 2022 meeting of the soletop team, </t>
  </si>
  <si>
    <t xml:space="preserve">status of station in SANSA from Soletop,  problems of access to SANSA server, good internet connection in SANSA, </t>
  </si>
  <si>
    <t xml:space="preserve">access rigth to each site to monitor the station operations, </t>
  </si>
  <si>
    <t>station maintenance report availble</t>
  </si>
  <si>
    <t xml:space="preserve">report from site is data collected  , soletop check software and hardware,  , report on the operation of sofyware and every </t>
  </si>
  <si>
    <t>status report submitted by each site , the report is generated automatically providing data useful to monitor and analysed</t>
  </si>
  <si>
    <t xml:space="preserve">a dashbord  is availanle for the station,  Slotop to solve remote acccess to sansa server ,  In SANSA need for repalcing demodulatiors 2000 to demodulator 300,  demo 200 do not support metop, , RF cable not available at SABSA, , July 2022,  online each 3 months and on site maintenance  each year </t>
  </si>
  <si>
    <t xml:space="preserve">pinkmatter problem of remote access to the server , IP password , ID </t>
  </si>
  <si>
    <t>sustain the station after end of guarantee, soletop to use sansa letter to build operating costs per year of the station,, need minimum internet speed for real time transmission to the GTS WIS,  soletop put in the maintenance report a section on GTS real time transmission, non real time transmission and another section on the station operation sustainability post guarantee period</t>
  </si>
  <si>
    <t>automatic notification of failure  of each station to be set up by soletop and Pinkmatter</t>
  </si>
  <si>
    <t xml:space="preserve">Also send the log file to  maintenance personnel automatically </t>
  </si>
  <si>
    <t xml:space="preserve">Configurer la station puma pour recevoir les pcd a l'ACMAD Kambi </t>
  </si>
  <si>
    <t xml:space="preserve">reminder one week before ACCOF to all partners,  one day before you recall partners, one day ahead identify and contact speakers for the opening and closing  ceremony,  undertake master of ceremonies role, write summary of the key messages to be published on the web, twitter and facebook in the relevant form, before ACCOF  publish theme and sessions title on facebook and twitter,  mailing list of all stakeholders, 3 parts of the inventory  with 3 parts,  NMHSs, RCCs and sectors regional institutions on agriculture, DRR, healt,  continental and regional policy bodies like AUC, PAFO,ClimHealth Africa ,,,   Serges to always have a lists of events to build communication and visibility actions arround , </t>
  </si>
  <si>
    <t>June 01 to 07 2022</t>
  </si>
  <si>
    <t xml:space="preserve">as part of WGTMR of WWRP, review the WWRP IP draft, attended the nowcasting convective storms  on June 03 2022, </t>
  </si>
  <si>
    <t>June 06 2022</t>
  </si>
  <si>
    <t>I would like to invite you or an officer to a virtual preparatory meeting planned for 7 June 2022 from  14h30 Addis Ababa Time</t>
  </si>
  <si>
    <t xml:space="preserve">submit link to june 07 meeting on communication at COP 27  with AUC,   ACMAd to have one side event on the state of climate of Africa, second side event on the MHEWS for Africa with situation room and continaental advisory centre its role during the 2021/22 south west idian ocean cyclone season and northern Hemisphere monsoon for DRR and humaritarian action, or Towards early warnong and early action at community level in 5 years:  the Africa MHEWS,  Climate Services and Related Applications in Africa: Achievements and way forward,  </t>
  </si>
  <si>
    <t>remise de 20 000f cfa a Djibo pour acheter le carburant ce 06 juin 2022</t>
  </si>
  <si>
    <t>june 07 2022</t>
  </si>
  <si>
    <t xml:space="preserve">Jolly organize meeting on preparation for COP 27, introduction by Jolly , need for a small planning team,  present acmad s side event , side events on MHEWS with CIMA and UNDRR, State of Climate for Africa with RCCs and NMHSs,  Building resilience to Infrasture in Africa  AfCFTA,  CLIMSA use caseon impacts of services  ( health meningitis, drought in Africa, statr of the Agriculture season and agriculture calendar),,,  , sucess stories , EUMETSAT to support with Satellite images to support use cases </t>
  </si>
  <si>
    <t>june 08 2022</t>
  </si>
  <si>
    <t>june08</t>
  </si>
  <si>
    <r>
      <t xml:space="preserve"> https://teams.microsoft.com/dl/launcher/launcher.html?url=%2F_%23%2Fl%2Fmeetup-join%2F19%3Ameeting_OWRkMTVkMTMtNzk5My00NjljLTlmNzUtMTU1NWI2MDc3NjU2%40thread.v2%2F0%3Fcontext%3D%257b%2522Tid%2522%253a%252261e510dc-2f7a-4130-be31-6aaf9bc0fbda%2522%252c%2522Oid%2522%253a%2522e187b55b-050c-4ff8-861d-bf1df4c9c47d%2522%257d%26anon%3Dtrue&amp;type=meetup-join&amp;deeplinkId=fc4498b3-f71b-4a01-937c-41d48ed9aeb6&amp;directDl=true&amp;msLaunch=true&amp;enableMobilePage=true&amp;suppressPrompt=true  </t>
    </r>
    <r>
      <rPr>
        <sz val="11"/>
        <color rgb="FFFF0000"/>
        <rFont val="Calibri"/>
        <family val="2"/>
        <scheme val="minor"/>
      </rPr>
      <t xml:space="preserve">  link to focus africa review meeting</t>
    </r>
  </si>
  <si>
    <t>WMO Climsa meeting on user interface platform establishment and operation, for feedback of UIP</t>
  </si>
  <si>
    <t>Climate services provide climate information for decision making, repond to need, scientifically credible, engangement of users, landscape  and actors  a value chain</t>
  </si>
  <si>
    <t xml:space="preserve"> Dear colleagues, 
We would like to invite you to the consultative meeting for the Generic and Sector Specific UIP guidelines.  Please find attached the concept note, agenda and guidelines for your perusal prior to the meeting (kindly note that the guidelines have been circulated to RCCs previously). 
The date for the Africa and Caribbean meeting is 08 June 2022 from 1400 Geneva time.  Please find below the connection details:  
https://wmo-int.zoom.us/j/86803877134?pwd=U0MwdjJhcVNiQ2p3NGxSbkxsdE5hZz09   Meeting ID: 868 0387 7134   Passcode: 647942   Thanks and kind regards, </t>
  </si>
  <si>
    <r>
      <t xml:space="preserve">Niels Souverijns &lt;niels.souverijns@vito.be&gt;  9:05 AM (2 hours ago)  to Godefroid, me, akamgaf@yahoo.com, Godefroid, Koen  Topic: </t>
    </r>
    <r>
      <rPr>
        <sz val="11"/>
        <color rgb="FFFF0000"/>
        <rFont val="Calibri"/>
        <family val="2"/>
        <scheme val="minor"/>
      </rPr>
      <t xml:space="preserve">u-CLIP dashboard demonstration </t>
    </r>
    <r>
      <rPr>
        <sz val="11"/>
        <color theme="1"/>
        <rFont val="Calibri"/>
        <family val="2"/>
        <scheme val="minor"/>
      </rPr>
      <t>, Time: Jun 8, 2022 10:00 AM Brussels    ACMAD reviewed the U Clip demonstration platform   Join Zoom Meeting    https://vito.zoom.us/j/89315688459?pwd=eW1QRmE5ZThlc2hQN0pOSy9kSm01UT09  Meeting ID: 893 1568 8459,  Passcode: 933271</t>
    </r>
  </si>
  <si>
    <t>june 09 2022</t>
  </si>
  <si>
    <r>
      <t>meet with soletop on the annual meetenance visit in Niamey,  regular maintenance ( data received not processed , the processing repaired, load buffer probleme solved , data level 0 received not precessed , now level1 data  is available,  for ftp connection to ACMAD from the 4 sites   PINK matter to help do this by Soletop to provide the timeline for this to Ali,  Soletop to discuss with pinkmatter on  processing level 1 data to level 2,  Agrhymet Asked to cut three to enlarge field of  view,  UPS  batteries changed by AGRHYMET, Kenya also changed it, pwer stabilizers ,</t>
    </r>
    <r>
      <rPr>
        <sz val="11"/>
        <color rgb="FFFF0000"/>
        <rFont val="Calibri"/>
        <family val="2"/>
        <scheme val="minor"/>
      </rPr>
      <t xml:space="preserve"> in july 2022 soletop to provide annual operating cost of stations,  internet speed at AGRHYMET to be improved from 0,3 mb/s, </t>
    </r>
  </si>
  <si>
    <t>june 06 to 09</t>
  </si>
  <si>
    <t>monitor the RCC website and updates needed document submitted to relevant staff</t>
  </si>
  <si>
    <t>demander a serges la video du Par le consultant du Conseil National Nigérien de Recherche Agricole ( CNRA)
Ali Mazou A.  Bachir</t>
  </si>
  <si>
    <t>draft letter kambi extension, Tors new Experts from NORCAP, invitation letters for climlsa UIP workshop, , put climsa and GoB reports on line, update uneca climasa output 5 climate talks , , review Romeo Tors and submit to norcap, letter to eamac to book venue for climate talks</t>
  </si>
  <si>
    <t>jun e10 2022</t>
  </si>
  <si>
    <t xml:space="preserve">review the u clip patform and prepare visibility materials fand presentations for stakeholders of resilient cities, WMO ETCCDI and submission to Vito to upgrade Uclip tool, prepare presentation of Uclip to CNEDD Niamey, side event at COP on U clip , communications officers of ACMAd and Vito to work on </t>
  </si>
  <si>
    <t>june 16 2022</t>
  </si>
  <si>
    <t xml:space="preserve">Dear all,
I hope you rested well from the intensive 5-day workshop &amp; meeting in Pretoria.
As discussed during our last day, I am sharing with you the Review meeting PPT template.pptx
Could you please add your contributions directly to the template by this Friday?
The goals of the Review meeting with the European Commission are:
    The meeting is meant for the EC to have a quick look at where the project stands in terms of progress
    The points of discussions: progress, difficulties, lessons learned, deviations from the plan/budget
    Clear/written questions will be sent after the meeting
The format of the Review meeting will be as follows:
    Roberta gives an overview of the project progress and presents the slides on WPs (2 slides per WP)
    Work Package Leaders respond to the questions from the Project Officer and external experts (they will have a pre-made list of questions for each WP, based on deliverables and Technical report that we have submitted)
    Case Studies’ Leaders have 3 minutes each to present the progress in their case study
    Case Studies’ Leaders respond to the questions from the Project Officer and external experts
Please, attend and actively participate in this meeting. You can connect to the meeting here. </t>
  </si>
  <si>
    <t>june 11 to 16</t>
  </si>
  <si>
    <t xml:space="preserve">supervision of FOCUS consultants , supervise shunshine and equip him to forllow focus contractors, </t>
  </si>
  <si>
    <t xml:space="preserve">coordinate stakeholders, quality control ( number odf stations, methods, tools, size dataset) of station data for WP 4 supporting case study 4 5 and 6, contribute </t>
  </si>
  <si>
    <t xml:space="preserve">Mauritius consultant run WRF at high resolution , use it from droiught indices calculation, develop drought indices, </t>
  </si>
  <si>
    <t xml:space="preserve">Esther collected materials available  she should provide urls to training materials collected </t>
  </si>
  <si>
    <t xml:space="preserve">Vailef Jonas  from Tanzania,  he worked on D1,2 Report on the mission in Tazania, </t>
  </si>
  <si>
    <t xml:space="preserve">plannning of Tanzania meeting, communicate with local stakeholders, Focus group with  farmers organized, </t>
  </si>
  <si>
    <t xml:space="preserve"> contributed to fix the meeting dates wityh authorities, refoinednfr cheklist, engane TMA administration for invotation letters</t>
  </si>
  <si>
    <t>support energy case study focus groups discussions,</t>
  </si>
  <si>
    <t>prepare and submit tors to NORCAP</t>
  </si>
  <si>
    <t>Dear all,
1. The first dekadal briefing will be held tomorrow afternoon  from 16h15 to 17h15.
2. The technical coordination meeting will follow with the items below:
- Upcoming COP 27 and other events preparation
- staff quarterly reports
-  summary of  Q2 work plan and achievements ( please be short use the attached example of a few pages on work plan and achievements)
- AOB
Regards</t>
  </si>
  <si>
    <t>dekadak technical note , verification shoud be  a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</si>
</sst>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quot;$&quot;* #,##0.00_);_(&quot;$&quot;* \(#,##0.00\);_(&quot;$&quot;* &quot;-&quot;??_);_(@_)"/>
    <numFmt numFmtId="166" formatCode="#,##0.0"/>
    <numFmt numFmtId="167" formatCode="0.0%"/>
  </numFmts>
  <fonts count="99">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0"/>
      <name val="Arial Narrow"/>
      <family val="2"/>
    </font>
    <font>
      <b/>
      <vertAlign val="superscript"/>
      <sz val="10"/>
      <name val="Arial Narrow"/>
      <family val="2"/>
    </font>
    <font>
      <sz val="10"/>
      <name val="Arial Narrow"/>
      <family val="2"/>
    </font>
    <font>
      <b/>
      <i/>
      <sz val="10"/>
      <name val="Arial Narrow"/>
      <family val="2"/>
    </font>
    <font>
      <i/>
      <sz val="10"/>
      <name val="Arial Narrow"/>
      <family val="2"/>
    </font>
    <font>
      <vertAlign val="superscript"/>
      <sz val="10"/>
      <name val="Arial Narrow"/>
      <family val="2"/>
    </font>
    <font>
      <sz val="9"/>
      <color indexed="81"/>
      <name val="Tahoma"/>
      <family val="2"/>
    </font>
    <font>
      <b/>
      <sz val="9"/>
      <color indexed="81"/>
      <name val="Tahoma"/>
      <family val="2"/>
    </font>
    <font>
      <sz val="8"/>
      <name val="Arial Narrow"/>
      <family val="2"/>
    </font>
    <font>
      <b/>
      <sz val="16"/>
      <name val="Calibri"/>
      <family val="2"/>
      <scheme val="minor"/>
    </font>
    <font>
      <b/>
      <sz val="12"/>
      <color theme="1"/>
      <name val="Calibri"/>
      <family val="2"/>
      <scheme val="minor"/>
    </font>
    <font>
      <b/>
      <sz val="11"/>
      <name val="Calibri"/>
      <family val="2"/>
      <scheme val="minor"/>
    </font>
    <font>
      <b/>
      <sz val="11"/>
      <name val="Arial Narrow"/>
      <family val="2"/>
    </font>
    <font>
      <sz val="12"/>
      <color theme="1"/>
      <name val="Calibri"/>
      <family val="2"/>
      <scheme val="minor"/>
    </font>
    <font>
      <b/>
      <sz val="10"/>
      <color theme="1"/>
      <name val="Arial Narrow"/>
      <family val="2"/>
    </font>
    <font>
      <b/>
      <sz val="11"/>
      <color rgb="FFFA7D00"/>
      <name val="Calibri"/>
      <family val="2"/>
      <scheme val="minor"/>
    </font>
    <font>
      <sz val="14"/>
      <color theme="1"/>
      <name val="Times New Roman"/>
      <family val="1"/>
    </font>
    <font>
      <sz val="14"/>
      <color theme="1"/>
      <name val="Courier New"/>
      <family val="3"/>
    </font>
    <font>
      <sz val="7"/>
      <color theme="1"/>
      <name val="Times New Roman"/>
      <family val="1"/>
    </font>
    <font>
      <b/>
      <sz val="14"/>
      <color theme="1"/>
      <name val="Calibri"/>
      <family val="2"/>
      <scheme val="minor"/>
    </font>
    <font>
      <sz val="12"/>
      <color theme="1"/>
      <name val="Times New Roman"/>
      <family val="1"/>
    </font>
    <font>
      <u/>
      <sz val="8.8000000000000007"/>
      <color theme="10"/>
      <name val="Calibri"/>
      <family val="2"/>
    </font>
    <font>
      <sz val="11"/>
      <color rgb="FFFF0000"/>
      <name val="Calibri"/>
      <family val="2"/>
      <scheme val="minor"/>
    </font>
    <font>
      <b/>
      <sz val="11"/>
      <color rgb="FFFF0000"/>
      <name val="Calibri"/>
      <family val="2"/>
      <scheme val="minor"/>
    </font>
    <font>
      <b/>
      <sz val="11"/>
      <color rgb="FFC00000"/>
      <name val="Calibri"/>
      <family val="2"/>
      <scheme val="minor"/>
    </font>
    <font>
      <b/>
      <sz val="11"/>
      <color rgb="FFFFC000"/>
      <name val="Calibri"/>
      <family val="2"/>
      <scheme val="minor"/>
    </font>
    <font>
      <b/>
      <i/>
      <sz val="11"/>
      <color theme="1"/>
      <name val="Calibri"/>
      <family val="2"/>
      <scheme val="minor"/>
    </font>
    <font>
      <sz val="12"/>
      <color rgb="FF000000"/>
      <name val="Calibri"/>
      <family val="2"/>
      <scheme val="minor"/>
    </font>
    <font>
      <sz val="12"/>
      <color rgb="FFFF0000"/>
      <name val="Calibri"/>
      <family val="2"/>
      <scheme val="minor"/>
    </font>
    <font>
      <b/>
      <sz val="12"/>
      <color rgb="FF000000"/>
      <name val="Calibri"/>
      <family val="2"/>
      <scheme val="minor"/>
    </font>
    <font>
      <i/>
      <sz val="12"/>
      <color rgb="FF000000"/>
      <name val="Calibri"/>
      <family val="2"/>
      <scheme val="minor"/>
    </font>
    <font>
      <i/>
      <sz val="7"/>
      <color rgb="FF000000"/>
      <name val="Calibri"/>
      <family val="2"/>
      <scheme val="minor"/>
    </font>
    <font>
      <sz val="7"/>
      <color rgb="FF000000"/>
      <name val="Calibri"/>
      <family val="2"/>
      <scheme val="minor"/>
    </font>
    <font>
      <b/>
      <sz val="11"/>
      <color theme="5"/>
      <name val="Calibri"/>
      <family val="2"/>
      <scheme val="minor"/>
    </font>
    <font>
      <b/>
      <u/>
      <sz val="11"/>
      <color rgb="FFFF0000"/>
      <name val="Calibri"/>
      <family val="2"/>
      <scheme val="minor"/>
    </font>
    <font>
      <b/>
      <u/>
      <sz val="11"/>
      <color theme="1"/>
      <name val="Calibri"/>
      <family val="2"/>
      <scheme val="minor"/>
    </font>
    <font>
      <sz val="11"/>
      <color theme="5"/>
      <name val="Calibri"/>
      <family val="2"/>
      <scheme val="minor"/>
    </font>
    <font>
      <b/>
      <i/>
      <sz val="10"/>
      <color theme="5"/>
      <name val="Calibri"/>
      <family val="2"/>
      <scheme val="minor"/>
    </font>
    <font>
      <b/>
      <i/>
      <u/>
      <sz val="10"/>
      <color theme="5"/>
      <name val="Calibri"/>
      <family val="2"/>
      <scheme val="minor"/>
    </font>
    <font>
      <sz val="8"/>
      <color theme="1"/>
      <name val="Calibri"/>
      <family val="2"/>
      <scheme val="minor"/>
    </font>
    <font>
      <b/>
      <sz val="16"/>
      <color theme="1"/>
      <name val="Calibri"/>
      <family val="2"/>
      <scheme val="minor"/>
    </font>
    <font>
      <b/>
      <i/>
      <u/>
      <sz val="11"/>
      <color theme="1"/>
      <name val="Calibri"/>
      <family val="2"/>
      <scheme val="minor"/>
    </font>
    <font>
      <u/>
      <sz val="16"/>
      <color theme="10"/>
      <name val="Calibri"/>
      <family val="2"/>
    </font>
    <font>
      <sz val="9"/>
      <color theme="1"/>
      <name val="Calibri"/>
      <family val="2"/>
      <scheme val="minor"/>
    </font>
    <font>
      <b/>
      <sz val="9"/>
      <color theme="1"/>
      <name val="Calibri"/>
      <family val="2"/>
      <scheme val="minor"/>
    </font>
    <font>
      <u/>
      <sz val="11"/>
      <color theme="1"/>
      <name val="Calibri"/>
      <family val="2"/>
      <scheme val="minor"/>
    </font>
    <font>
      <b/>
      <sz val="12"/>
      <color indexed="8"/>
      <name val="Calibri"/>
      <family val="2"/>
    </font>
    <font>
      <b/>
      <sz val="11"/>
      <color indexed="8"/>
      <name val="Calibri"/>
      <family val="2"/>
    </font>
    <font>
      <sz val="11"/>
      <color indexed="10"/>
      <name val="Calibri"/>
      <family val="2"/>
    </font>
    <font>
      <i/>
      <sz val="11"/>
      <color indexed="10"/>
      <name val="Calibri"/>
      <family val="2"/>
    </font>
    <font>
      <u/>
      <sz val="11"/>
      <color indexed="8"/>
      <name val="Calibri"/>
      <family val="2"/>
    </font>
    <font>
      <b/>
      <u/>
      <sz val="11"/>
      <color rgb="FFFF0000"/>
      <name val="Calibri"/>
      <family val="2"/>
    </font>
    <font>
      <b/>
      <sz val="11"/>
      <color theme="9"/>
      <name val="Calibri"/>
      <family val="2"/>
      <scheme val="minor"/>
    </font>
    <font>
      <sz val="11"/>
      <color theme="3"/>
      <name val="Calibri"/>
      <family val="2"/>
      <scheme val="minor"/>
    </font>
    <font>
      <sz val="11"/>
      <color theme="4"/>
      <name val="Calibri"/>
      <family val="2"/>
      <scheme val="minor"/>
    </font>
    <font>
      <sz val="11"/>
      <color theme="9"/>
      <name val="Calibri"/>
      <family val="2"/>
      <scheme val="minor"/>
    </font>
    <font>
      <sz val="11"/>
      <color rgb="FFC00000"/>
      <name val="Calibri"/>
      <family val="2"/>
      <scheme val="minor"/>
    </font>
    <font>
      <sz val="11"/>
      <color rgb="FFFFC000"/>
      <name val="Calibri"/>
      <family val="2"/>
      <scheme val="minor"/>
    </font>
    <font>
      <sz val="11"/>
      <color theme="3" tint="-0.249977111117893"/>
      <name val="Calibri"/>
      <family val="2"/>
      <scheme val="minor"/>
    </font>
    <font>
      <sz val="11"/>
      <color rgb="FF00B050"/>
      <name val="Calibri"/>
      <family val="2"/>
      <scheme val="minor"/>
    </font>
    <font>
      <sz val="11"/>
      <color rgb="FF7030A0"/>
      <name val="Calibri"/>
      <family val="2"/>
      <scheme val="minor"/>
    </font>
    <font>
      <i/>
      <sz val="11"/>
      <color theme="1"/>
      <name val="Calibri"/>
      <family val="2"/>
      <scheme val="minor"/>
    </font>
    <font>
      <i/>
      <u/>
      <sz val="11"/>
      <color theme="1"/>
      <name val="Calibri"/>
      <family val="2"/>
      <scheme val="minor"/>
    </font>
    <font>
      <sz val="11"/>
      <color rgb="FFFFFF00"/>
      <name val="Calibri"/>
      <family val="2"/>
      <scheme val="minor"/>
    </font>
    <font>
      <b/>
      <sz val="16"/>
      <color rgb="FFFF0000"/>
      <name val="Calibri"/>
      <family val="2"/>
      <scheme val="minor"/>
    </font>
    <font>
      <b/>
      <i/>
      <u/>
      <sz val="11"/>
      <color rgb="FFC00000"/>
      <name val="Calibri"/>
      <family val="2"/>
      <scheme val="minor"/>
    </font>
    <font>
      <b/>
      <i/>
      <u/>
      <sz val="11"/>
      <color rgb="FFFF0000"/>
      <name val="Calibri"/>
      <family val="2"/>
      <scheme val="minor"/>
    </font>
    <font>
      <b/>
      <sz val="11"/>
      <color theme="4" tint="-0.499984740745262"/>
      <name val="Calibri"/>
      <family val="2"/>
      <scheme val="minor"/>
    </font>
    <font>
      <b/>
      <sz val="11"/>
      <color theme="3"/>
      <name val="Calibri"/>
      <family val="2"/>
      <scheme val="minor"/>
    </font>
    <font>
      <b/>
      <sz val="14"/>
      <color rgb="FFFF0000"/>
      <name val="Calibri"/>
      <family val="2"/>
      <scheme val="minor"/>
    </font>
    <font>
      <b/>
      <i/>
      <sz val="11"/>
      <color rgb="FFFF0000"/>
      <name val="Calibri"/>
      <family val="2"/>
      <scheme val="minor"/>
    </font>
    <font>
      <b/>
      <sz val="11"/>
      <color theme="1"/>
      <name val="Calibri"/>
      <family val="2"/>
      <charset val="204"/>
      <scheme val="minor"/>
    </font>
    <font>
      <b/>
      <sz val="11"/>
      <color rgb="FFFF0000"/>
      <name val="Calibri"/>
      <family val="2"/>
      <charset val="204"/>
      <scheme val="minor"/>
    </font>
    <font>
      <sz val="11"/>
      <color rgb="FFFF0000"/>
      <name val="Calibri"/>
      <family val="2"/>
      <charset val="204"/>
      <scheme val="minor"/>
    </font>
    <font>
      <b/>
      <sz val="14"/>
      <color rgb="FFFF0000"/>
      <name val="Calibri"/>
      <family val="2"/>
      <charset val="204"/>
      <scheme val="minor"/>
    </font>
    <font>
      <b/>
      <u/>
      <sz val="11"/>
      <color theme="1"/>
      <name val="Calibri"/>
      <family val="2"/>
      <charset val="204"/>
      <scheme val="minor"/>
    </font>
    <font>
      <sz val="11"/>
      <color rgb="FFC00000"/>
      <name val="Calibri"/>
      <family val="2"/>
      <charset val="204"/>
      <scheme val="minor"/>
    </font>
    <font>
      <sz val="11"/>
      <name val="Calibri"/>
      <family val="2"/>
      <charset val="204"/>
      <scheme val="minor"/>
    </font>
    <font>
      <sz val="10"/>
      <color theme="1"/>
      <name val="Calibri"/>
      <family val="2"/>
      <scheme val="minor"/>
    </font>
    <font>
      <b/>
      <sz val="10"/>
      <color theme="1"/>
      <name val="Calibri"/>
      <family val="2"/>
      <scheme val="minor"/>
    </font>
    <font>
      <sz val="11"/>
      <color theme="1"/>
      <name val="Calibri"/>
      <family val="2"/>
      <charset val="204"/>
      <scheme val="minor"/>
    </font>
    <font>
      <u/>
      <sz val="11"/>
      <color rgb="FFFF0000"/>
      <name val="Calibri"/>
      <family val="2"/>
      <scheme val="minor"/>
    </font>
    <font>
      <sz val="9"/>
      <color rgb="FF000000"/>
      <name val="OpenSans"/>
    </font>
    <font>
      <sz val="9"/>
      <color rgb="FFFF0000"/>
      <name val="OpenSans"/>
    </font>
    <font>
      <b/>
      <sz val="9"/>
      <color rgb="FF000000"/>
      <name val="OpenSans"/>
    </font>
    <font>
      <b/>
      <sz val="11"/>
      <color theme="6" tint="-0.499984740745262"/>
      <name val="Calibri"/>
      <family val="2"/>
      <scheme val="minor"/>
    </font>
    <font>
      <b/>
      <sz val="11"/>
      <color theme="3" tint="-0.249977111117893"/>
      <name val="Calibri"/>
      <family val="2"/>
      <scheme val="minor"/>
    </font>
    <font>
      <b/>
      <sz val="14"/>
      <color theme="3" tint="-0.499984740745262"/>
      <name val="Calibri"/>
      <family val="2"/>
      <scheme val="minor"/>
    </font>
    <font>
      <b/>
      <sz val="11"/>
      <color theme="3" tint="-0.499984740745262"/>
      <name val="Calibri"/>
      <family val="2"/>
      <scheme val="minor"/>
    </font>
    <font>
      <b/>
      <sz val="11"/>
      <color theme="9" tint="-0.499984740745262"/>
      <name val="Calibri"/>
      <family val="2"/>
      <scheme val="minor"/>
    </font>
    <font>
      <b/>
      <sz val="11"/>
      <color rgb="FF002060"/>
      <name val="Calibri"/>
      <family val="2"/>
      <scheme val="minor"/>
    </font>
    <font>
      <b/>
      <i/>
      <sz val="12"/>
      <color rgb="FFFF0000"/>
      <name val="Calibri"/>
      <family val="2"/>
      <scheme val="minor"/>
    </font>
    <font>
      <b/>
      <sz val="11"/>
      <color theme="4"/>
      <name val="Calibri"/>
      <family val="2"/>
      <scheme val="minor"/>
    </font>
    <font>
      <b/>
      <i/>
      <sz val="11"/>
      <name val="Calibri"/>
      <family val="2"/>
      <scheme val="minor"/>
    </font>
    <font>
      <sz val="11"/>
      <color theme="3" tint="-0.499984740745262"/>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969696"/>
        <bgColor indexed="64"/>
      </patternFill>
    </fill>
    <fill>
      <patternFill patternType="solid">
        <fgColor rgb="FFC0C0C0"/>
        <bgColor indexed="64"/>
      </patternFill>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rgb="FFFFCC00"/>
        <bgColor indexed="64"/>
      </patternFill>
    </fill>
    <fill>
      <patternFill patternType="solid">
        <fgColor theme="0" tint="-0.34998626667073579"/>
        <bgColor indexed="64"/>
      </patternFill>
    </fill>
    <fill>
      <patternFill patternType="solid">
        <fgColor theme="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2F2F2"/>
      </patternFill>
    </fill>
    <fill>
      <patternFill patternType="solid">
        <fgColor rgb="FF00B050"/>
        <bgColor indexed="64"/>
      </patternFill>
    </fill>
    <fill>
      <patternFill patternType="solid">
        <fgColor theme="4"/>
        <bgColor indexed="64"/>
      </patternFill>
    </fill>
    <fill>
      <patternFill patternType="solid">
        <fgColor rgb="FFFF0000"/>
        <bgColor indexed="64"/>
      </patternFill>
    </fill>
    <fill>
      <patternFill patternType="solid">
        <fgColor rgb="FF92D050"/>
        <bgColor indexed="64"/>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164" fontId="3" fillId="0" borderId="0" applyFont="0" applyFill="0" applyBorder="0" applyAlignment="0" applyProtection="0"/>
    <xf numFmtId="9" fontId="3" fillId="0" borderId="0" applyFont="0" applyFill="0" applyBorder="0" applyAlignment="0" applyProtection="0"/>
    <xf numFmtId="0" fontId="19" fillId="15" borderId="24" applyNumberFormat="0" applyAlignment="0" applyProtection="0"/>
    <xf numFmtId="0" fontId="25" fillId="0" borderId="0" applyNumberFormat="0" applyFill="0" applyBorder="0" applyAlignment="0" applyProtection="0">
      <alignment vertical="top"/>
      <protection locked="0"/>
    </xf>
    <xf numFmtId="165" fontId="3" fillId="0" borderId="0" applyFont="0" applyFill="0" applyBorder="0" applyAlignment="0" applyProtection="0"/>
  </cellStyleXfs>
  <cellXfs count="768">
    <xf numFmtId="0" fontId="0" fillId="0" borderId="0" xfId="0"/>
    <xf numFmtId="0" fontId="0" fillId="0" borderId="0" xfId="0" applyAlignment="1">
      <alignment vertical="top"/>
    </xf>
    <xf numFmtId="0" fontId="0" fillId="0" borderId="0" xfId="0" applyAlignment="1">
      <alignment horizontal="left" vertical="top" wrapText="1"/>
    </xf>
    <xf numFmtId="0" fontId="0" fillId="2" borderId="2" xfId="0" applyFill="1" applyBorder="1"/>
    <xf numFmtId="0" fontId="0" fillId="2" borderId="3" xfId="0" applyFill="1" applyBorder="1"/>
    <xf numFmtId="0" fontId="0" fillId="2" borderId="0" xfId="0" applyFill="1"/>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wrapText="1"/>
    </xf>
    <xf numFmtId="0" fontId="1" fillId="0" borderId="0" xfId="0" applyFont="1" applyAlignment="1">
      <alignment vertical="top"/>
    </xf>
    <xf numFmtId="0" fontId="0" fillId="0" borderId="0" xfId="0" applyAlignment="1">
      <alignment horizontal="left"/>
    </xf>
    <xf numFmtId="14" fontId="0" fillId="0" borderId="0" xfId="0" applyNumberFormat="1"/>
    <xf numFmtId="0" fontId="0" fillId="0" borderId="0" xfId="0" applyAlignment="1"/>
    <xf numFmtId="0" fontId="2" fillId="0" borderId="0" xfId="0" applyFont="1"/>
    <xf numFmtId="3" fontId="2" fillId="0" borderId="0" xfId="0" applyNumberFormat="1" applyFont="1"/>
    <xf numFmtId="3" fontId="4" fillId="3" borderId="5" xfId="0" applyNumberFormat="1" applyFont="1" applyFill="1" applyBorder="1" applyAlignment="1">
      <alignment horizontal="center" vertical="top" wrapText="1"/>
    </xf>
    <xf numFmtId="3" fontId="4" fillId="3" borderId="6" xfId="0" applyNumberFormat="1" applyFont="1" applyFill="1" applyBorder="1" applyAlignment="1">
      <alignment horizontal="center" vertical="top" wrapText="1"/>
    </xf>
    <xf numFmtId="3" fontId="4" fillId="3" borderId="8" xfId="0" applyNumberFormat="1" applyFont="1" applyFill="1" applyBorder="1" applyAlignment="1">
      <alignment horizontal="center" vertical="top" wrapText="1"/>
    </xf>
    <xf numFmtId="3" fontId="4" fillId="3" borderId="9" xfId="0" applyNumberFormat="1" applyFont="1" applyFill="1" applyBorder="1" applyAlignment="1">
      <alignment horizontal="center" vertical="top" wrapText="1"/>
    </xf>
    <xf numFmtId="0" fontId="4" fillId="3" borderId="10" xfId="0" applyFont="1" applyFill="1" applyBorder="1" applyAlignment="1">
      <alignment horizontal="left" wrapText="1"/>
    </xf>
    <xf numFmtId="0" fontId="4" fillId="3" borderId="11" xfId="0" applyFont="1" applyFill="1" applyBorder="1" applyAlignment="1">
      <alignment horizontal="center"/>
    </xf>
    <xf numFmtId="3" fontId="4" fillId="3" borderId="11" xfId="0" applyNumberFormat="1" applyFont="1" applyFill="1" applyBorder="1" applyAlignment="1">
      <alignment horizontal="center"/>
    </xf>
    <xf numFmtId="3" fontId="4" fillId="3" borderId="12" xfId="0" applyNumberFormat="1" applyFont="1" applyFill="1" applyBorder="1" applyAlignment="1">
      <alignment horizontal="center"/>
    </xf>
    <xf numFmtId="3" fontId="4" fillId="3" borderId="10" xfId="0" applyNumberFormat="1" applyFont="1" applyFill="1" applyBorder="1" applyAlignment="1">
      <alignment horizontal="center"/>
    </xf>
    <xf numFmtId="3" fontId="4" fillId="3" borderId="11" xfId="0" applyNumberFormat="1" applyFont="1" applyFill="1" applyBorder="1" applyAlignment="1">
      <alignment horizontal="left"/>
    </xf>
    <xf numFmtId="3" fontId="4" fillId="3" borderId="12" xfId="0" applyNumberFormat="1" applyFont="1" applyFill="1" applyBorder="1" applyAlignment="1">
      <alignment horizontal="left"/>
    </xf>
    <xf numFmtId="3" fontId="4" fillId="3" borderId="10" xfId="0" applyNumberFormat="1" applyFont="1" applyFill="1" applyBorder="1" applyAlignment="1">
      <alignment horizontal="left"/>
    </xf>
    <xf numFmtId="0" fontId="4" fillId="4" borderId="7" xfId="0" applyFont="1" applyFill="1" applyBorder="1" applyAlignment="1">
      <alignment horizontal="left" wrapText="1" indent="1"/>
    </xf>
    <xf numFmtId="0" fontId="4" fillId="4" borderId="8" xfId="0" applyFont="1" applyFill="1" applyBorder="1" applyAlignment="1">
      <alignment horizontal="center"/>
    </xf>
    <xf numFmtId="3" fontId="4" fillId="4" borderId="8" xfId="0" applyNumberFormat="1" applyFont="1" applyFill="1" applyBorder="1" applyAlignment="1">
      <alignment horizontal="center"/>
    </xf>
    <xf numFmtId="3" fontId="4" fillId="4" borderId="9" xfId="0" applyNumberFormat="1" applyFont="1" applyFill="1" applyBorder="1" applyAlignment="1">
      <alignment horizontal="center"/>
    </xf>
    <xf numFmtId="3" fontId="4" fillId="4" borderId="7" xfId="0" applyNumberFormat="1" applyFont="1" applyFill="1" applyBorder="1" applyAlignment="1">
      <alignment horizontal="center"/>
    </xf>
    <xf numFmtId="0" fontId="4" fillId="5" borderId="7" xfId="0" applyFont="1" applyFill="1" applyBorder="1" applyAlignment="1">
      <alignment horizontal="left" wrapText="1" indent="1"/>
    </xf>
    <xf numFmtId="0" fontId="4" fillId="5" borderId="8" xfId="0" applyFont="1" applyFill="1" applyBorder="1" applyAlignment="1">
      <alignment horizontal="center"/>
    </xf>
    <xf numFmtId="3" fontId="4" fillId="5" borderId="8" xfId="0" applyNumberFormat="1" applyFont="1" applyFill="1" applyBorder="1" applyAlignment="1">
      <alignment horizontal="center"/>
    </xf>
    <xf numFmtId="3" fontId="4" fillId="5" borderId="9" xfId="0" applyNumberFormat="1" applyFont="1" applyFill="1" applyBorder="1" applyAlignment="1">
      <alignment horizontal="center"/>
    </xf>
    <xf numFmtId="3" fontId="4" fillId="5" borderId="7" xfId="0" applyNumberFormat="1" applyFont="1" applyFill="1" applyBorder="1" applyAlignment="1">
      <alignment horizontal="center"/>
    </xf>
    <xf numFmtId="0" fontId="6" fillId="0" borderId="7" xfId="0" applyFont="1" applyBorder="1" applyAlignment="1">
      <alignment horizontal="left" wrapText="1" indent="3"/>
    </xf>
    <xf numFmtId="0" fontId="6" fillId="0" borderId="8" xfId="0" applyFont="1" applyBorder="1" applyAlignment="1">
      <alignment horizontal="center"/>
    </xf>
    <xf numFmtId="3" fontId="6" fillId="0" borderId="8" xfId="0" applyNumberFormat="1" applyFont="1" applyBorder="1" applyAlignment="1">
      <alignment horizontal="center"/>
    </xf>
    <xf numFmtId="3" fontId="6" fillId="0" borderId="10" xfId="0" applyNumberFormat="1" applyFont="1" applyBorder="1" applyAlignment="1">
      <alignment horizontal="center"/>
    </xf>
    <xf numFmtId="3" fontId="6" fillId="0" borderId="9" xfId="0" applyNumberFormat="1" applyFont="1" applyBorder="1" applyAlignment="1">
      <alignment horizontal="center"/>
    </xf>
    <xf numFmtId="3" fontId="6" fillId="0" borderId="7" xfId="0" applyNumberFormat="1" applyFont="1" applyBorder="1" applyAlignment="1">
      <alignment horizontal="center"/>
    </xf>
    <xf numFmtId="0" fontId="6" fillId="6" borderId="7" xfId="0" applyFont="1" applyFill="1" applyBorder="1" applyAlignment="1">
      <alignment horizontal="left" wrapText="1" indent="3"/>
    </xf>
    <xf numFmtId="0" fontId="6" fillId="6" borderId="8" xfId="0" applyFont="1" applyFill="1" applyBorder="1" applyAlignment="1">
      <alignment horizontal="center"/>
    </xf>
    <xf numFmtId="3" fontId="6" fillId="6" borderId="8" xfId="0" applyNumberFormat="1" applyFont="1" applyFill="1" applyBorder="1" applyAlignment="1">
      <alignment horizontal="center"/>
    </xf>
    <xf numFmtId="0" fontId="6" fillId="0" borderId="7" xfId="0" applyFont="1" applyBorder="1" applyAlignment="1">
      <alignment horizontal="left" wrapText="1"/>
    </xf>
    <xf numFmtId="3" fontId="4" fillId="0" borderId="7" xfId="0" applyNumberFormat="1" applyFont="1" applyBorder="1" applyAlignment="1">
      <alignment horizontal="center"/>
    </xf>
    <xf numFmtId="3" fontId="4" fillId="5" borderId="10" xfId="0" applyNumberFormat="1" applyFont="1" applyFill="1" applyBorder="1" applyAlignment="1">
      <alignment horizontal="center"/>
    </xf>
    <xf numFmtId="0" fontId="4" fillId="4" borderId="7" xfId="0" applyFont="1" applyFill="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6" fillId="0" borderId="7" xfId="0" applyFont="1" applyBorder="1" applyAlignment="1">
      <alignment horizontal="center"/>
    </xf>
    <xf numFmtId="0" fontId="4" fillId="0" borderId="8" xfId="0" applyFont="1" applyBorder="1" applyAlignment="1">
      <alignment horizontal="center"/>
    </xf>
    <xf numFmtId="0" fontId="4" fillId="7" borderId="7" xfId="0" applyFont="1" applyFill="1" applyBorder="1" applyAlignment="1">
      <alignment horizontal="left" wrapText="1" indent="1"/>
    </xf>
    <xf numFmtId="0" fontId="6" fillId="7" borderId="8" xfId="0" applyFont="1" applyFill="1" applyBorder="1" applyAlignment="1">
      <alignment horizontal="center"/>
    </xf>
    <xf numFmtId="3" fontId="4" fillId="7" borderId="12" xfId="0" applyNumberFormat="1" applyFont="1" applyFill="1" applyBorder="1" applyAlignment="1">
      <alignment horizontal="center"/>
    </xf>
    <xf numFmtId="3" fontId="4" fillId="7" borderId="10" xfId="0" applyNumberFormat="1" applyFont="1" applyFill="1" applyBorder="1" applyAlignment="1">
      <alignment horizontal="center"/>
    </xf>
    <xf numFmtId="3" fontId="4" fillId="7" borderId="9" xfId="0" applyNumberFormat="1" applyFont="1" applyFill="1" applyBorder="1" applyAlignment="1">
      <alignment horizontal="center"/>
    </xf>
    <xf numFmtId="3" fontId="6" fillId="7" borderId="7" xfId="0" applyNumberFormat="1" applyFont="1" applyFill="1" applyBorder="1" applyAlignment="1">
      <alignment horizontal="center"/>
    </xf>
    <xf numFmtId="3" fontId="4" fillId="7" borderId="14" xfId="0" applyNumberFormat="1" applyFont="1" applyFill="1" applyBorder="1" applyAlignment="1">
      <alignment horizontal="center"/>
    </xf>
    <xf numFmtId="3" fontId="4" fillId="7" borderId="7" xfId="0" applyNumberFormat="1" applyFont="1" applyFill="1" applyBorder="1" applyAlignment="1">
      <alignment horizontal="center"/>
    </xf>
    <xf numFmtId="3" fontId="6" fillId="6" borderId="7" xfId="0" applyNumberFormat="1" applyFont="1" applyFill="1" applyBorder="1" applyAlignment="1">
      <alignment horizontal="center"/>
    </xf>
    <xf numFmtId="3" fontId="4" fillId="0" borderId="8" xfId="0" applyNumberFormat="1" applyFont="1" applyBorder="1" applyAlignment="1">
      <alignment horizontal="center"/>
    </xf>
    <xf numFmtId="0" fontId="6" fillId="0" borderId="7" xfId="0" applyFont="1" applyBorder="1" applyAlignment="1">
      <alignment horizontal="left" wrapText="1" indent="2"/>
    </xf>
    <xf numFmtId="0" fontId="7" fillId="8" borderId="15" xfId="0" applyFont="1" applyFill="1" applyBorder="1" applyAlignment="1">
      <alignment horizontal="left" wrapText="1"/>
    </xf>
    <xf numFmtId="0" fontId="7" fillId="8" borderId="9" xfId="0" applyFont="1" applyFill="1" applyBorder="1" applyAlignment="1">
      <alignment horizontal="center"/>
    </xf>
    <xf numFmtId="3" fontId="7" fillId="8" borderId="9" xfId="0" applyNumberFormat="1" applyFont="1" applyFill="1" applyBorder="1" applyAlignment="1">
      <alignment horizontal="center"/>
    </xf>
    <xf numFmtId="3" fontId="7" fillId="8" borderId="8" xfId="0" applyNumberFormat="1" applyFont="1" applyFill="1" applyBorder="1" applyAlignment="1">
      <alignment horizontal="center"/>
    </xf>
    <xf numFmtId="3" fontId="4" fillId="8" borderId="9" xfId="0" applyNumberFormat="1" applyFont="1" applyFill="1" applyBorder="1" applyAlignment="1">
      <alignment horizontal="center"/>
    </xf>
    <xf numFmtId="3" fontId="7" fillId="8" borderId="15" xfId="0" applyNumberFormat="1" applyFont="1" applyFill="1" applyBorder="1" applyAlignment="1">
      <alignment horizontal="center"/>
    </xf>
    <xf numFmtId="3" fontId="7" fillId="8" borderId="9" xfId="0" applyNumberFormat="1" applyFont="1" applyFill="1" applyBorder="1" applyAlignment="1">
      <alignment horizontal="left"/>
    </xf>
    <xf numFmtId="3" fontId="4" fillId="8" borderId="7" xfId="0" applyNumberFormat="1" applyFont="1" applyFill="1" applyBorder="1" applyAlignment="1">
      <alignment horizontal="center"/>
    </xf>
    <xf numFmtId="0" fontId="4" fillId="3" borderId="7" xfId="0" applyFont="1" applyFill="1" applyBorder="1" applyAlignment="1">
      <alignment horizontal="left" wrapText="1"/>
    </xf>
    <xf numFmtId="0" fontId="4" fillId="3" borderId="8" xfId="0" applyFont="1" applyFill="1" applyBorder="1" applyAlignment="1">
      <alignment horizontal="center"/>
    </xf>
    <xf numFmtId="3" fontId="4" fillId="3" borderId="8" xfId="0" applyNumberFormat="1" applyFont="1" applyFill="1" applyBorder="1" applyAlignment="1">
      <alignment horizontal="center"/>
    </xf>
    <xf numFmtId="3" fontId="4" fillId="3" borderId="9" xfId="0" applyNumberFormat="1" applyFont="1" applyFill="1" applyBorder="1" applyAlignment="1">
      <alignment horizontal="center"/>
    </xf>
    <xf numFmtId="3" fontId="4" fillId="3" borderId="7" xfId="0" applyNumberFormat="1" applyFont="1" applyFill="1" applyBorder="1" applyAlignment="1">
      <alignment horizontal="center"/>
    </xf>
    <xf numFmtId="3" fontId="4" fillId="3" borderId="8" xfId="0" applyNumberFormat="1" applyFont="1" applyFill="1" applyBorder="1" applyAlignment="1">
      <alignment horizontal="left"/>
    </xf>
    <xf numFmtId="3" fontId="4" fillId="3" borderId="9" xfId="0" applyNumberFormat="1" applyFont="1" applyFill="1" applyBorder="1" applyAlignment="1">
      <alignment horizontal="left"/>
    </xf>
    <xf numFmtId="3" fontId="4" fillId="3" borderId="7" xfId="0" applyNumberFormat="1" applyFont="1" applyFill="1" applyBorder="1" applyAlignment="1">
      <alignment horizontal="left"/>
    </xf>
    <xf numFmtId="0" fontId="6" fillId="6" borderId="7" xfId="0" applyFont="1" applyFill="1" applyBorder="1" applyAlignment="1">
      <alignment horizontal="center"/>
    </xf>
    <xf numFmtId="3" fontId="6" fillId="0" borderId="8" xfId="0" applyNumberFormat="1" applyFont="1" applyBorder="1" applyAlignment="1">
      <alignment horizontal="left"/>
    </xf>
    <xf numFmtId="3" fontId="6" fillId="0" borderId="9" xfId="0" applyNumberFormat="1" applyFont="1" applyBorder="1" applyAlignment="1">
      <alignment horizontal="left"/>
    </xf>
    <xf numFmtId="3" fontId="4" fillId="0" borderId="7" xfId="0" applyNumberFormat="1" applyFont="1" applyBorder="1" applyAlignment="1">
      <alignment horizontal="left"/>
    </xf>
    <xf numFmtId="3" fontId="4" fillId="4" borderId="8" xfId="0" applyNumberFormat="1" applyFont="1" applyFill="1" applyBorder="1" applyAlignment="1">
      <alignment horizontal="left"/>
    </xf>
    <xf numFmtId="3" fontId="4" fillId="4" borderId="9" xfId="0" applyNumberFormat="1" applyFont="1" applyFill="1" applyBorder="1" applyAlignment="1">
      <alignment horizontal="left"/>
    </xf>
    <xf numFmtId="0" fontId="6" fillId="3" borderId="8" xfId="0" applyFont="1" applyFill="1" applyBorder="1" applyAlignment="1">
      <alignment horizontal="center"/>
    </xf>
    <xf numFmtId="3" fontId="6" fillId="3" borderId="8" xfId="0" applyNumberFormat="1" applyFont="1" applyFill="1" applyBorder="1" applyAlignment="1">
      <alignment horizontal="center"/>
    </xf>
    <xf numFmtId="3" fontId="6" fillId="3" borderId="9" xfId="0" applyNumberFormat="1" applyFont="1" applyFill="1" applyBorder="1" applyAlignment="1">
      <alignment horizontal="center"/>
    </xf>
    <xf numFmtId="3" fontId="6" fillId="3" borderId="7" xfId="0" applyNumberFormat="1" applyFont="1" applyFill="1" applyBorder="1" applyAlignment="1">
      <alignment horizontal="center"/>
    </xf>
    <xf numFmtId="3" fontId="6" fillId="3" borderId="8" xfId="0" applyNumberFormat="1" applyFont="1" applyFill="1" applyBorder="1" applyAlignment="1">
      <alignment horizontal="left"/>
    </xf>
    <xf numFmtId="3" fontId="6" fillId="3" borderId="9" xfId="0" applyNumberFormat="1" applyFont="1" applyFill="1" applyBorder="1" applyAlignment="1">
      <alignment horizontal="left"/>
    </xf>
    <xf numFmtId="0" fontId="4" fillId="4" borderId="8" xfId="0" applyFont="1" applyFill="1" applyBorder="1" applyAlignment="1">
      <alignment horizontal="left" indent="1"/>
    </xf>
    <xf numFmtId="3" fontId="4" fillId="4" borderId="8" xfId="0" applyNumberFormat="1" applyFont="1" applyFill="1" applyBorder="1" applyAlignment="1">
      <alignment horizontal="left" indent="1"/>
    </xf>
    <xf numFmtId="3" fontId="4" fillId="4" borderId="9" xfId="0" applyNumberFormat="1" applyFont="1" applyFill="1" applyBorder="1" applyAlignment="1">
      <alignment horizontal="left" indent="1"/>
    </xf>
    <xf numFmtId="3" fontId="4" fillId="4" borderId="7" xfId="0" applyNumberFormat="1" applyFont="1" applyFill="1" applyBorder="1" applyAlignment="1">
      <alignment horizontal="left" indent="1"/>
    </xf>
    <xf numFmtId="0" fontId="6" fillId="4" borderId="7" xfId="0" applyFont="1" applyFill="1" applyBorder="1" applyAlignment="1">
      <alignment horizontal="left" wrapText="1" indent="1"/>
    </xf>
    <xf numFmtId="3" fontId="6" fillId="0" borderId="13" xfId="0" applyNumberFormat="1" applyFont="1" applyBorder="1" applyAlignment="1">
      <alignment horizontal="center"/>
    </xf>
    <xf numFmtId="3" fontId="6" fillId="0" borderId="16" xfId="0" applyNumberFormat="1" applyFont="1" applyBorder="1" applyAlignment="1">
      <alignment horizontal="center"/>
    </xf>
    <xf numFmtId="3" fontId="6" fillId="0" borderId="0" xfId="0" applyNumberFormat="1" applyFont="1" applyBorder="1" applyAlignment="1">
      <alignment horizontal="center"/>
    </xf>
    <xf numFmtId="0" fontId="6" fillId="0" borderId="5" xfId="0" applyFont="1" applyBorder="1" applyAlignment="1">
      <alignment horizontal="center"/>
    </xf>
    <xf numFmtId="3" fontId="6" fillId="0" borderId="5" xfId="0" applyNumberFormat="1" applyFont="1" applyBorder="1" applyAlignment="1">
      <alignment horizontal="center"/>
    </xf>
    <xf numFmtId="3" fontId="6" fillId="0" borderId="4" xfId="0" applyNumberFormat="1" applyFont="1" applyBorder="1" applyAlignment="1">
      <alignment horizontal="center"/>
    </xf>
    <xf numFmtId="3" fontId="6" fillId="0" borderId="6" xfId="0" applyNumberFormat="1" applyFont="1" applyBorder="1" applyAlignment="1">
      <alignment horizontal="center"/>
    </xf>
    <xf numFmtId="0" fontId="4" fillId="4" borderId="11" xfId="0" applyFont="1" applyFill="1" applyBorder="1" applyAlignment="1">
      <alignment horizontal="left" indent="1"/>
    </xf>
    <xf numFmtId="3" fontId="4" fillId="4" borderId="5" xfId="0" applyNumberFormat="1" applyFont="1" applyFill="1" applyBorder="1" applyAlignment="1">
      <alignment horizontal="center"/>
    </xf>
    <xf numFmtId="3" fontId="4" fillId="4" borderId="10" xfId="0" applyNumberFormat="1" applyFont="1" applyFill="1" applyBorder="1" applyAlignment="1">
      <alignment horizontal="center"/>
    </xf>
    <xf numFmtId="3" fontId="4" fillId="4" borderId="6" xfId="0" applyNumberFormat="1" applyFont="1" applyFill="1" applyBorder="1" applyAlignment="1">
      <alignment horizontal="center"/>
    </xf>
    <xf numFmtId="3" fontId="7" fillId="8" borderId="12" xfId="0" applyNumberFormat="1" applyFont="1" applyFill="1" applyBorder="1" applyAlignment="1">
      <alignment horizontal="center"/>
    </xf>
    <xf numFmtId="3" fontId="7" fillId="8" borderId="11" xfId="0" applyNumberFormat="1" applyFont="1" applyFill="1" applyBorder="1" applyAlignment="1">
      <alignment horizontal="center"/>
    </xf>
    <xf numFmtId="3" fontId="7" fillId="8" borderId="12" xfId="0" applyNumberFormat="1" applyFont="1" applyFill="1" applyBorder="1" applyAlignment="1">
      <alignment horizontal="left"/>
    </xf>
    <xf numFmtId="0" fontId="8" fillId="3" borderId="10" xfId="0" applyFont="1" applyFill="1" applyBorder="1" applyAlignment="1">
      <alignment horizontal="center"/>
    </xf>
    <xf numFmtId="3" fontId="8" fillId="3" borderId="11" xfId="0" applyNumberFormat="1" applyFont="1" applyFill="1" applyBorder="1" applyAlignment="1">
      <alignment horizontal="center"/>
    </xf>
    <xf numFmtId="0" fontId="6" fillId="0" borderId="4"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4" fillId="4" borderId="15" xfId="0" applyFont="1" applyFill="1" applyBorder="1" applyAlignment="1">
      <alignment horizontal="left" wrapText="1"/>
    </xf>
    <xf numFmtId="0" fontId="6" fillId="4" borderId="9" xfId="0" applyFont="1" applyFill="1" applyBorder="1" applyAlignment="1">
      <alignment horizontal="center"/>
    </xf>
    <xf numFmtId="3" fontId="6" fillId="4" borderId="9" xfId="0" applyNumberFormat="1" applyFont="1" applyFill="1" applyBorder="1" applyAlignment="1">
      <alignment horizontal="center"/>
    </xf>
    <xf numFmtId="3" fontId="6" fillId="4" borderId="8" xfId="0" applyNumberFormat="1" applyFont="1" applyFill="1" applyBorder="1" applyAlignment="1">
      <alignment horizontal="center"/>
    </xf>
    <xf numFmtId="0" fontId="7" fillId="4" borderId="9" xfId="0" applyFont="1" applyFill="1" applyBorder="1" applyAlignment="1">
      <alignment horizontal="center"/>
    </xf>
    <xf numFmtId="3" fontId="7" fillId="4" borderId="9" xfId="0" applyNumberFormat="1" applyFont="1" applyFill="1" applyBorder="1" applyAlignment="1">
      <alignment horizontal="center"/>
    </xf>
    <xf numFmtId="3" fontId="7" fillId="4" borderId="8" xfId="0" applyNumberFormat="1" applyFont="1" applyFill="1" applyBorder="1" applyAlignment="1">
      <alignment horizontal="center"/>
    </xf>
    <xf numFmtId="3" fontId="7" fillId="4" borderId="9" xfId="0" applyNumberFormat="1" applyFont="1" applyFill="1" applyBorder="1" applyAlignment="1">
      <alignment horizontal="left"/>
    </xf>
    <xf numFmtId="3" fontId="4" fillId="6" borderId="13" xfId="0" applyNumberFormat="1" applyFont="1" applyFill="1" applyBorder="1" applyAlignment="1">
      <alignment horizontal="center"/>
    </xf>
    <xf numFmtId="3" fontId="7" fillId="4" borderId="11" xfId="0" applyNumberFormat="1" applyFont="1" applyFill="1" applyBorder="1" applyAlignment="1">
      <alignment horizontal="center"/>
    </xf>
    <xf numFmtId="3" fontId="7" fillId="4" borderId="10" xfId="0" applyNumberFormat="1" applyFont="1" applyFill="1" applyBorder="1" applyAlignment="1">
      <alignment horizontal="center"/>
    </xf>
    <xf numFmtId="0" fontId="6" fillId="6" borderId="16" xfId="0" applyFont="1" applyFill="1" applyBorder="1" applyAlignment="1">
      <alignment horizontal="left" wrapText="1"/>
    </xf>
    <xf numFmtId="0" fontId="6" fillId="6" borderId="7" xfId="0" applyFont="1" applyFill="1" applyBorder="1" applyAlignment="1">
      <alignment horizontal="left" wrapText="1"/>
    </xf>
    <xf numFmtId="3" fontId="4" fillId="4" borderId="7" xfId="0" applyNumberFormat="1" applyFont="1" applyFill="1" applyBorder="1" applyAlignment="1">
      <alignment horizontal="left"/>
    </xf>
    <xf numFmtId="0" fontId="6" fillId="0" borderId="0" xfId="0" applyFont="1" applyAlignment="1">
      <alignment horizontal="left" wrapText="1"/>
    </xf>
    <xf numFmtId="0" fontId="6" fillId="0" borderId="0" xfId="0" applyFont="1" applyAlignment="1">
      <alignment horizontal="left"/>
    </xf>
    <xf numFmtId="3" fontId="6" fillId="8" borderId="11" xfId="0" applyNumberFormat="1" applyFont="1" applyFill="1" applyBorder="1" applyAlignment="1">
      <alignment horizontal="center"/>
    </xf>
    <xf numFmtId="10" fontId="6" fillId="8" borderId="11" xfId="2" applyNumberFormat="1" applyFont="1" applyFill="1" applyBorder="1" applyAlignment="1">
      <alignment horizontal="center"/>
    </xf>
    <xf numFmtId="3" fontId="6" fillId="0" borderId="0" xfId="0" applyNumberFormat="1" applyFont="1" applyAlignment="1">
      <alignment horizontal="left"/>
    </xf>
    <xf numFmtId="164" fontId="4" fillId="0" borderId="0" xfId="1" applyFont="1" applyAlignment="1">
      <alignment horizontal="right" wrapText="1"/>
    </xf>
    <xf numFmtId="3" fontId="6" fillId="8" borderId="8" xfId="0" applyNumberFormat="1" applyFont="1" applyFill="1" applyBorder="1" applyAlignment="1">
      <alignment horizontal="center"/>
    </xf>
    <xf numFmtId="10" fontId="6" fillId="8" borderId="8" xfId="2" applyNumberFormat="1" applyFont="1" applyFill="1" applyBorder="1" applyAlignment="1">
      <alignment horizontal="center"/>
    </xf>
    <xf numFmtId="3" fontId="6" fillId="0" borderId="0" xfId="0" applyNumberFormat="1" applyFont="1" applyAlignment="1">
      <alignment horizontal="right"/>
    </xf>
    <xf numFmtId="3" fontId="6" fillId="0" borderId="0" xfId="0" applyNumberFormat="1" applyFont="1" applyAlignment="1">
      <alignment horizontal="center" wrapText="1"/>
    </xf>
    <xf numFmtId="3" fontId="6" fillId="0" borderId="0" xfId="0" applyNumberFormat="1" applyFont="1" applyAlignment="1">
      <alignment horizontal="center"/>
    </xf>
    <xf numFmtId="0" fontId="2" fillId="5" borderId="0" xfId="0" applyFont="1" applyFill="1"/>
    <xf numFmtId="3" fontId="2" fillId="5" borderId="0" xfId="0" applyNumberFormat="1" applyFont="1" applyFill="1"/>
    <xf numFmtId="3" fontId="2" fillId="9" borderId="0" xfId="0" applyNumberFormat="1" applyFont="1" applyFill="1"/>
    <xf numFmtId="0" fontId="2" fillId="0" borderId="0" xfId="0" applyFont="1" applyAlignment="1">
      <alignment horizontal="right"/>
    </xf>
    <xf numFmtId="0" fontId="12" fillId="0" borderId="7" xfId="0" applyFont="1" applyBorder="1" applyAlignment="1">
      <alignment horizontal="left" wrapText="1" indent="3"/>
    </xf>
    <xf numFmtId="0" fontId="13" fillId="0" borderId="0" xfId="0" applyFont="1"/>
    <xf numFmtId="164" fontId="4" fillId="0" borderId="0" xfId="1" applyFont="1" applyAlignment="1">
      <alignment horizontal="left" wrapText="1"/>
    </xf>
    <xf numFmtId="3" fontId="4" fillId="0" borderId="0" xfId="0" applyNumberFormat="1" applyFont="1" applyAlignment="1">
      <alignment horizontal="left"/>
    </xf>
    <xf numFmtId="0" fontId="14" fillId="0" borderId="7" xfId="0" applyFont="1" applyBorder="1" applyAlignment="1">
      <alignment horizontal="justify" vertical="top" wrapText="1"/>
    </xf>
    <xf numFmtId="0" fontId="14" fillId="0" borderId="10" xfId="0" applyFont="1" applyBorder="1" applyAlignment="1">
      <alignment horizontal="center" vertical="top" wrapText="1"/>
    </xf>
    <xf numFmtId="0" fontId="2" fillId="10" borderId="0" xfId="0" applyFont="1" applyFill="1"/>
    <xf numFmtId="3" fontId="2" fillId="10" borderId="0" xfId="0" applyNumberFormat="1" applyFont="1" applyFill="1"/>
    <xf numFmtId="0" fontId="4" fillId="4" borderId="7" xfId="0" applyFont="1" applyFill="1" applyBorder="1" applyAlignment="1">
      <alignment horizontal="center" wrapText="1"/>
    </xf>
    <xf numFmtId="0" fontId="2" fillId="11" borderId="0" xfId="0" applyFont="1" applyFill="1"/>
    <xf numFmtId="0" fontId="2" fillId="12" borderId="0" xfId="0" applyFont="1" applyFill="1"/>
    <xf numFmtId="0" fontId="1" fillId="0" borderId="0" xfId="0" applyFont="1" applyAlignment="1">
      <alignment wrapText="1"/>
    </xf>
    <xf numFmtId="0" fontId="1" fillId="0" borderId="0" xfId="0" applyFont="1"/>
    <xf numFmtId="0" fontId="0" fillId="0" borderId="0" xfId="0" applyFont="1" applyAlignment="1">
      <alignment wrapText="1"/>
    </xf>
    <xf numFmtId="0" fontId="0" fillId="0" borderId="0" xfId="0" applyFont="1"/>
    <xf numFmtId="166" fontId="2" fillId="0" borderId="0" xfId="0" applyNumberFormat="1" applyFont="1"/>
    <xf numFmtId="3" fontId="15" fillId="0" borderId="0" xfId="0" applyNumberFormat="1" applyFont="1"/>
    <xf numFmtId="0" fontId="15" fillId="0" borderId="0" xfId="0" applyFont="1"/>
    <xf numFmtId="0" fontId="15" fillId="10" borderId="0" xfId="0" applyFont="1" applyFill="1"/>
    <xf numFmtId="3" fontId="15" fillId="10" borderId="0" xfId="0" applyNumberFormat="1" applyFont="1" applyFill="1"/>
    <xf numFmtId="3" fontId="2" fillId="7" borderId="0" xfId="0" applyNumberFormat="1" applyFont="1" applyFill="1"/>
    <xf numFmtId="3" fontId="16" fillId="0" borderId="0" xfId="0" applyNumberFormat="1" applyFont="1" applyAlignment="1">
      <alignment horizontal="right"/>
    </xf>
    <xf numFmtId="1" fontId="15" fillId="0" borderId="0" xfId="0" applyNumberFormat="1" applyFont="1"/>
    <xf numFmtId="0" fontId="2" fillId="13" borderId="0" xfId="0" applyFont="1" applyFill="1"/>
    <xf numFmtId="3" fontId="4" fillId="7" borderId="8" xfId="0" applyNumberFormat="1" applyFont="1" applyFill="1" applyBorder="1" applyAlignment="1">
      <alignment horizontal="center"/>
    </xf>
    <xf numFmtId="0" fontId="2" fillId="7" borderId="0" xfId="0" applyFont="1" applyFill="1"/>
    <xf numFmtId="0" fontId="4" fillId="7" borderId="7" xfId="0" applyFont="1" applyFill="1" applyBorder="1" applyAlignment="1">
      <alignment horizontal="left" wrapText="1"/>
    </xf>
    <xf numFmtId="3" fontId="4" fillId="7" borderId="8" xfId="0" applyNumberFormat="1" applyFont="1" applyFill="1" applyBorder="1" applyAlignment="1">
      <alignment horizontal="left"/>
    </xf>
    <xf numFmtId="3" fontId="4" fillId="7" borderId="9" xfId="0" applyNumberFormat="1" applyFont="1" applyFill="1" applyBorder="1" applyAlignment="1">
      <alignment horizontal="left"/>
    </xf>
    <xf numFmtId="3" fontId="6" fillId="7" borderId="8" xfId="0" applyNumberFormat="1" applyFont="1" applyFill="1" applyBorder="1" applyAlignment="1">
      <alignment horizontal="left"/>
    </xf>
    <xf numFmtId="3" fontId="6" fillId="7" borderId="9" xfId="0" applyNumberFormat="1" applyFont="1" applyFill="1" applyBorder="1" applyAlignment="1">
      <alignment horizontal="left"/>
    </xf>
    <xf numFmtId="3" fontId="4" fillId="14" borderId="11" xfId="0" applyNumberFormat="1" applyFont="1" applyFill="1" applyBorder="1" applyAlignment="1">
      <alignment horizontal="center"/>
    </xf>
    <xf numFmtId="10" fontId="6" fillId="9" borderId="11" xfId="2" applyNumberFormat="1" applyFont="1" applyFill="1" applyBorder="1" applyAlignment="1">
      <alignment horizontal="center"/>
    </xf>
    <xf numFmtId="10" fontId="6" fillId="9" borderId="8" xfId="2" applyNumberFormat="1" applyFont="1" applyFill="1" applyBorder="1" applyAlignment="1">
      <alignment horizontal="center"/>
    </xf>
    <xf numFmtId="3" fontId="6" fillId="9" borderId="8" xfId="0" applyNumberFormat="1" applyFont="1" applyFill="1" applyBorder="1" applyAlignment="1">
      <alignment horizontal="center"/>
    </xf>
    <xf numFmtId="0" fontId="7" fillId="14" borderId="15" xfId="0" applyFont="1" applyFill="1" applyBorder="1" applyAlignment="1">
      <alignment horizontal="left" wrapText="1"/>
    </xf>
    <xf numFmtId="3" fontId="7" fillId="14" borderId="15" xfId="0" applyNumberFormat="1" applyFont="1" applyFill="1" applyBorder="1" applyAlignment="1">
      <alignment horizontal="center"/>
    </xf>
    <xf numFmtId="3" fontId="7" fillId="14" borderId="9" xfId="0" applyNumberFormat="1" applyFont="1" applyFill="1" applyBorder="1" applyAlignment="1">
      <alignment horizontal="left"/>
    </xf>
    <xf numFmtId="3" fontId="4" fillId="7" borderId="15" xfId="0" applyNumberFormat="1" applyFont="1" applyFill="1" applyBorder="1" applyAlignment="1">
      <alignment horizontal="center"/>
    </xf>
    <xf numFmtId="3" fontId="4" fillId="14" borderId="8" xfId="0" applyNumberFormat="1" applyFont="1" applyFill="1" applyBorder="1" applyAlignment="1">
      <alignment horizontal="center"/>
    </xf>
    <xf numFmtId="3" fontId="4" fillId="3" borderId="14" xfId="0" applyNumberFormat="1" applyFont="1" applyFill="1" applyBorder="1" applyAlignment="1">
      <alignment horizontal="left"/>
    </xf>
    <xf numFmtId="3" fontId="4" fillId="4" borderId="15" xfId="0" applyNumberFormat="1" applyFont="1" applyFill="1" applyBorder="1" applyAlignment="1">
      <alignment horizontal="center"/>
    </xf>
    <xf numFmtId="3" fontId="6" fillId="0" borderId="15" xfId="0" applyNumberFormat="1" applyFont="1" applyBorder="1" applyAlignment="1">
      <alignment horizontal="center"/>
    </xf>
    <xf numFmtId="3" fontId="4" fillId="0" borderId="15" xfId="0" applyNumberFormat="1" applyFont="1" applyBorder="1" applyAlignment="1">
      <alignment horizontal="center"/>
    </xf>
    <xf numFmtId="0" fontId="4" fillId="4" borderId="9" xfId="0" applyFont="1" applyFill="1" applyBorder="1" applyAlignment="1">
      <alignment horizontal="center"/>
    </xf>
    <xf numFmtId="0" fontId="4" fillId="0" borderId="9" xfId="0" applyFont="1" applyBorder="1" applyAlignment="1">
      <alignment horizontal="center"/>
    </xf>
    <xf numFmtId="3" fontId="4" fillId="0" borderId="9" xfId="0" applyNumberFormat="1" applyFont="1" applyBorder="1" applyAlignment="1">
      <alignment horizontal="center"/>
    </xf>
    <xf numFmtId="3" fontId="4" fillId="14" borderId="15" xfId="0" applyNumberFormat="1" applyFont="1" applyFill="1" applyBorder="1" applyAlignment="1">
      <alignment horizontal="center"/>
    </xf>
    <xf numFmtId="3" fontId="4" fillId="7" borderId="15" xfId="0" applyNumberFormat="1" applyFont="1" applyFill="1" applyBorder="1" applyAlignment="1">
      <alignment horizontal="left"/>
    </xf>
    <xf numFmtId="3" fontId="4" fillId="0" borderId="15" xfId="0" applyNumberFormat="1" applyFont="1" applyBorder="1" applyAlignment="1">
      <alignment horizontal="left"/>
    </xf>
    <xf numFmtId="3" fontId="4" fillId="8" borderId="15" xfId="0" applyNumberFormat="1" applyFont="1" applyFill="1" applyBorder="1" applyAlignment="1">
      <alignment horizontal="center"/>
    </xf>
    <xf numFmtId="3" fontId="7" fillId="4" borderId="14" xfId="0" applyNumberFormat="1" applyFont="1" applyFill="1" applyBorder="1" applyAlignment="1">
      <alignment horizontal="center"/>
    </xf>
    <xf numFmtId="3" fontId="4" fillId="4" borderId="15" xfId="0" applyNumberFormat="1" applyFont="1" applyFill="1" applyBorder="1" applyAlignment="1">
      <alignment horizontal="left"/>
    </xf>
    <xf numFmtId="3" fontId="4" fillId="8" borderId="8" xfId="0" applyNumberFormat="1" applyFont="1" applyFill="1" applyBorder="1" applyAlignment="1">
      <alignment horizontal="center"/>
    </xf>
    <xf numFmtId="3" fontId="2" fillId="0" borderId="19" xfId="0" applyNumberFormat="1" applyFont="1" applyBorder="1"/>
    <xf numFmtId="3" fontId="4" fillId="3" borderId="20" xfId="0" applyNumberFormat="1" applyFont="1" applyFill="1" applyBorder="1" applyAlignment="1">
      <alignment horizontal="left"/>
    </xf>
    <xf numFmtId="167" fontId="4" fillId="4" borderId="20" xfId="2" applyNumberFormat="1" applyFont="1" applyFill="1" applyBorder="1" applyAlignment="1">
      <alignment horizontal="center"/>
    </xf>
    <xf numFmtId="167" fontId="4" fillId="7" borderId="20" xfId="2" applyNumberFormat="1" applyFont="1" applyFill="1" applyBorder="1" applyAlignment="1">
      <alignment horizontal="center"/>
    </xf>
    <xf numFmtId="3" fontId="6" fillId="0" borderId="20" xfId="0" applyNumberFormat="1" applyFont="1" applyBorder="1" applyAlignment="1">
      <alignment horizontal="center"/>
    </xf>
    <xf numFmtId="3" fontId="4" fillId="0" borderId="20" xfId="0" applyNumberFormat="1" applyFont="1" applyBorder="1" applyAlignment="1">
      <alignment horizontal="center"/>
    </xf>
    <xf numFmtId="0" fontId="4" fillId="4" borderId="20" xfId="0" applyFont="1" applyFill="1" applyBorder="1" applyAlignment="1">
      <alignment horizontal="center"/>
    </xf>
    <xf numFmtId="0" fontId="4" fillId="0" borderId="20" xfId="0" applyFont="1" applyBorder="1" applyAlignment="1">
      <alignment horizontal="center"/>
    </xf>
    <xf numFmtId="3" fontId="4" fillId="7" borderId="20" xfId="0" applyNumberFormat="1" applyFont="1" applyFill="1" applyBorder="1" applyAlignment="1">
      <alignment horizontal="center"/>
    </xf>
    <xf numFmtId="167" fontId="4" fillId="14" borderId="20" xfId="2" applyNumberFormat="1" applyFont="1" applyFill="1" applyBorder="1" applyAlignment="1">
      <alignment horizontal="center"/>
    </xf>
    <xf numFmtId="167" fontId="4" fillId="7" borderId="20" xfId="2" applyNumberFormat="1" applyFont="1" applyFill="1" applyBorder="1" applyAlignment="1">
      <alignment horizontal="left"/>
    </xf>
    <xf numFmtId="167" fontId="4" fillId="0" borderId="20" xfId="2" applyNumberFormat="1" applyFont="1" applyBorder="1" applyAlignment="1">
      <alignment horizontal="center"/>
    </xf>
    <xf numFmtId="3" fontId="4" fillId="0" borderId="20" xfId="0" applyNumberFormat="1" applyFont="1" applyBorder="1" applyAlignment="1">
      <alignment horizontal="left"/>
    </xf>
    <xf numFmtId="3" fontId="4" fillId="7" borderId="20" xfId="0" applyNumberFormat="1" applyFont="1" applyFill="1" applyBorder="1" applyAlignment="1">
      <alignment horizontal="left"/>
    </xf>
    <xf numFmtId="3" fontId="4" fillId="4" borderId="20" xfId="0" applyNumberFormat="1" applyFont="1" applyFill="1" applyBorder="1" applyAlignment="1">
      <alignment horizontal="center"/>
    </xf>
    <xf numFmtId="167" fontId="4" fillId="8" borderId="20" xfId="2" applyNumberFormat="1" applyFont="1" applyFill="1" applyBorder="1" applyAlignment="1">
      <alignment horizontal="center"/>
    </xf>
    <xf numFmtId="3" fontId="4" fillId="3" borderId="20" xfId="0" applyNumberFormat="1" applyFont="1" applyFill="1" applyBorder="1" applyAlignment="1">
      <alignment horizontal="center"/>
    </xf>
    <xf numFmtId="3" fontId="7" fillId="4" borderId="20" xfId="0" applyNumberFormat="1" applyFont="1" applyFill="1" applyBorder="1" applyAlignment="1">
      <alignment horizontal="center"/>
    </xf>
    <xf numFmtId="3" fontId="6" fillId="6" borderId="20" xfId="0" applyNumberFormat="1" applyFont="1" applyFill="1" applyBorder="1" applyAlignment="1">
      <alignment horizontal="left"/>
    </xf>
    <xf numFmtId="3" fontId="4" fillId="4" borderId="20" xfId="0" applyNumberFormat="1" applyFont="1" applyFill="1" applyBorder="1" applyAlignment="1">
      <alignment horizontal="left"/>
    </xf>
    <xf numFmtId="3" fontId="6" fillId="0" borderId="20" xfId="0" applyNumberFormat="1" applyFont="1" applyBorder="1" applyAlignment="1">
      <alignment horizontal="left"/>
    </xf>
    <xf numFmtId="3" fontId="15" fillId="0" borderId="20" xfId="0" applyNumberFormat="1" applyFont="1" applyBorder="1"/>
    <xf numFmtId="3" fontId="2" fillId="0" borderId="20" xfId="0" applyNumberFormat="1" applyFont="1" applyBorder="1"/>
    <xf numFmtId="0" fontId="1" fillId="0" borderId="13" xfId="0" applyFont="1" applyBorder="1" applyAlignment="1">
      <alignment horizontal="center" vertical="top" wrapText="1"/>
    </xf>
    <xf numFmtId="0" fontId="17" fillId="0" borderId="8" xfId="0" applyFont="1" applyBorder="1" applyAlignment="1">
      <alignment horizontal="center" vertical="top" wrapText="1"/>
    </xf>
    <xf numFmtId="0" fontId="17" fillId="0" borderId="13" xfId="0" applyFont="1" applyBorder="1" applyAlignment="1">
      <alignment horizontal="center" vertical="top" wrapText="1"/>
    </xf>
    <xf numFmtId="0" fontId="0" fillId="0" borderId="9" xfId="0" applyBorder="1"/>
    <xf numFmtId="0" fontId="0" fillId="0" borderId="6" xfId="0" applyBorder="1"/>
    <xf numFmtId="0" fontId="0" fillId="0" borderId="0" xfId="0" applyBorder="1"/>
    <xf numFmtId="0" fontId="0" fillId="0" borderId="0" xfId="0" applyAlignment="1">
      <alignment vertical="center"/>
    </xf>
    <xf numFmtId="0" fontId="0" fillId="0" borderId="0" xfId="0" applyAlignment="1">
      <alignment vertical="center" wrapText="1"/>
    </xf>
    <xf numFmtId="0" fontId="15" fillId="2" borderId="2" xfId="0" applyFont="1" applyFill="1" applyBorder="1"/>
    <xf numFmtId="0" fontId="1" fillId="2" borderId="2" xfId="0" applyFont="1" applyFill="1" applyBorder="1"/>
    <xf numFmtId="0" fontId="19" fillId="15" borderId="24" xfId="3"/>
    <xf numFmtId="0" fontId="1" fillId="0" borderId="8" xfId="0" applyFont="1" applyBorder="1" applyAlignment="1">
      <alignment horizontal="center" wrapText="1"/>
    </xf>
    <xf numFmtId="0" fontId="20" fillId="0" borderId="0" xfId="0" applyFont="1" applyAlignment="1">
      <alignment horizontal="justify"/>
    </xf>
    <xf numFmtId="0" fontId="21" fillId="0" borderId="0" xfId="0" applyFont="1" applyAlignment="1">
      <alignment horizontal="justify"/>
    </xf>
    <xf numFmtId="0" fontId="1" fillId="0" borderId="28" xfId="0" applyFont="1" applyBorder="1" applyAlignment="1">
      <alignment horizontal="center" wrapText="1"/>
    </xf>
    <xf numFmtId="0" fontId="0" fillId="0" borderId="8" xfId="0" applyBorder="1" applyAlignment="1">
      <alignment horizontal="center" wrapText="1"/>
    </xf>
    <xf numFmtId="0" fontId="0" fillId="0" borderId="29" xfId="0" applyBorder="1" applyAlignment="1">
      <alignment horizontal="center" wrapText="1"/>
    </xf>
    <xf numFmtId="0" fontId="1" fillId="0" borderId="29" xfId="0" applyFont="1" applyBorder="1" applyAlignment="1">
      <alignment horizontal="center" wrapText="1"/>
    </xf>
    <xf numFmtId="0" fontId="1" fillId="0" borderId="30" xfId="0" applyFont="1"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24" fillId="0" borderId="0" xfId="0" applyFont="1"/>
    <xf numFmtId="0" fontId="25" fillId="0" borderId="0" xfId="4" applyAlignment="1" applyProtection="1"/>
    <xf numFmtId="0" fontId="24" fillId="0" borderId="0" xfId="0" applyFont="1" applyAlignment="1">
      <alignment wrapText="1"/>
    </xf>
    <xf numFmtId="0" fontId="19" fillId="15" borderId="24" xfId="3" applyAlignment="1">
      <alignment vertical="top" wrapText="1"/>
    </xf>
    <xf numFmtId="0" fontId="1" fillId="0" borderId="0" xfId="0" applyFont="1" applyAlignment="1">
      <alignment vertical="top" wrapText="1"/>
    </xf>
    <xf numFmtId="0" fontId="23" fillId="0" borderId="0" xfId="0" applyFont="1" applyAlignment="1">
      <alignment vertical="top" wrapText="1"/>
    </xf>
    <xf numFmtId="0" fontId="27" fillId="0" borderId="0" xfId="0" applyFont="1"/>
    <xf numFmtId="0" fontId="28" fillId="0" borderId="0" xfId="0" applyFont="1"/>
    <xf numFmtId="0" fontId="26" fillId="0" borderId="0" xfId="0" applyFont="1"/>
    <xf numFmtId="0" fontId="26" fillId="0" borderId="0" xfId="0" applyFont="1" applyAlignment="1">
      <alignment wrapText="1"/>
    </xf>
    <xf numFmtId="0" fontId="29" fillId="0" borderId="0" xfId="0" applyFont="1"/>
    <xf numFmtId="0" fontId="31" fillId="0" borderId="0" xfId="0" applyFont="1" applyAlignment="1">
      <alignment vertical="top"/>
    </xf>
    <xf numFmtId="0" fontId="31" fillId="0" borderId="0" xfId="0" applyFont="1" applyAlignment="1">
      <alignment vertical="top" wrapText="1"/>
    </xf>
    <xf numFmtId="0" fontId="25" fillId="0" borderId="0" xfId="4" applyAlignment="1" applyProtection="1">
      <alignment vertical="top" wrapText="1"/>
    </xf>
    <xf numFmtId="0" fontId="34"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vertical="top" wrapText="1"/>
    </xf>
    <xf numFmtId="0" fontId="26" fillId="0" borderId="0" xfId="0" applyFont="1" applyAlignment="1">
      <alignment vertical="top" wrapText="1"/>
    </xf>
    <xf numFmtId="0" fontId="26" fillId="0" borderId="0" xfId="0" applyFont="1" applyAlignment="1">
      <alignment vertical="top"/>
    </xf>
    <xf numFmtId="0" fontId="37" fillId="0" borderId="0" xfId="0" applyFont="1" applyAlignment="1">
      <alignment wrapText="1"/>
    </xf>
    <xf numFmtId="0" fontId="27" fillId="0" borderId="0" xfId="0" applyFont="1" applyAlignment="1">
      <alignment wrapText="1"/>
    </xf>
    <xf numFmtId="0" fontId="38" fillId="0" borderId="0" xfId="0" applyFont="1"/>
    <xf numFmtId="0" fontId="29" fillId="0" borderId="0" xfId="0" applyFont="1" applyAlignment="1">
      <alignment wrapText="1"/>
    </xf>
    <xf numFmtId="0" fontId="39" fillId="0" borderId="0" xfId="0" applyFont="1"/>
    <xf numFmtId="0" fontId="40" fillId="0" borderId="0" xfId="0" applyFont="1" applyAlignment="1">
      <alignment wrapText="1"/>
    </xf>
    <xf numFmtId="0" fontId="41" fillId="0" borderId="0" xfId="0" applyFont="1" applyAlignment="1">
      <alignment wrapText="1"/>
    </xf>
    <xf numFmtId="0" fontId="0" fillId="0" borderId="0" xfId="0" applyNumberFormat="1" applyAlignment="1">
      <alignment vertical="top" wrapText="1"/>
    </xf>
    <xf numFmtId="0" fontId="43" fillId="0" borderId="0" xfId="0" applyFont="1" applyAlignment="1">
      <alignment wrapText="1"/>
    </xf>
    <xf numFmtId="0" fontId="23" fillId="0" borderId="0" xfId="0" applyFont="1"/>
    <xf numFmtId="0" fontId="25" fillId="0" borderId="0" xfId="4" applyAlignment="1" applyProtection="1">
      <alignment wrapText="1"/>
    </xf>
    <xf numFmtId="0" fontId="44" fillId="0" borderId="0" xfId="0" applyFont="1"/>
    <xf numFmtId="0" fontId="0" fillId="0" borderId="0" xfId="0" applyAlignment="1">
      <alignment horizontal="left" vertical="top"/>
    </xf>
    <xf numFmtId="0" fontId="0" fillId="0" borderId="0" xfId="0" applyFont="1" applyAlignment="1">
      <alignment vertical="top" wrapText="1"/>
    </xf>
    <xf numFmtId="0" fontId="47" fillId="0" borderId="0" xfId="0" applyFont="1" applyAlignment="1">
      <alignment vertical="top" wrapText="1"/>
    </xf>
    <xf numFmtId="0" fontId="0" fillId="0" borderId="0" xfId="0" applyAlignment="1">
      <alignment horizontal="center"/>
    </xf>
    <xf numFmtId="0" fontId="1" fillId="0" borderId="0" xfId="0" applyFont="1" applyAlignment="1">
      <alignment horizontal="center" vertical="top"/>
    </xf>
    <xf numFmtId="0" fontId="0" fillId="0" borderId="33" xfId="0" applyBorder="1" applyAlignment="1">
      <alignment vertical="top"/>
    </xf>
    <xf numFmtId="0" fontId="0" fillId="0" borderId="33" xfId="0" applyBorder="1" applyAlignment="1">
      <alignment vertical="top" wrapText="1"/>
    </xf>
    <xf numFmtId="0" fontId="0" fillId="0" borderId="33" xfId="0" applyBorder="1" applyAlignment="1">
      <alignment wrapText="1"/>
    </xf>
    <xf numFmtId="0" fontId="0" fillId="0" borderId="33" xfId="0" applyBorder="1"/>
    <xf numFmtId="0" fontId="0" fillId="0" borderId="0" xfId="0" applyAlignment="1">
      <alignment wrapText="1"/>
    </xf>
    <xf numFmtId="0" fontId="51" fillId="0" borderId="0" xfId="0" applyFont="1"/>
    <xf numFmtId="0" fontId="50" fillId="0" borderId="0" xfId="0" applyFont="1" applyAlignment="1">
      <alignment vertical="center"/>
    </xf>
    <xf numFmtId="0" fontId="51" fillId="0" borderId="0" xfId="0" applyFont="1" applyAlignment="1">
      <alignment vertical="center"/>
    </xf>
    <xf numFmtId="0" fontId="51" fillId="0" borderId="33" xfId="0" applyFont="1" applyBorder="1" applyAlignment="1">
      <alignment horizontal="center"/>
    </xf>
    <xf numFmtId="0" fontId="51" fillId="0" borderId="33" xfId="0" applyFont="1" applyBorder="1" applyAlignment="1">
      <alignment horizontal="center" wrapText="1"/>
    </xf>
    <xf numFmtId="0" fontId="51" fillId="0" borderId="33" xfId="0" applyFont="1" applyBorder="1" applyAlignment="1"/>
    <xf numFmtId="0" fontId="51" fillId="0" borderId="0" xfId="0" applyFont="1" applyBorder="1" applyAlignment="1">
      <alignment horizontal="center"/>
    </xf>
    <xf numFmtId="0" fontId="51" fillId="0" borderId="0" xfId="0" applyFont="1" applyBorder="1" applyAlignment="1">
      <alignment horizontal="center" wrapText="1"/>
    </xf>
    <xf numFmtId="0" fontId="51" fillId="0" borderId="0" xfId="0" applyFont="1" applyBorder="1" applyAlignment="1"/>
    <xf numFmtId="0" fontId="51" fillId="0" borderId="0" xfId="0" applyFont="1" applyAlignment="1"/>
    <xf numFmtId="0" fontId="0" fillId="0" borderId="33" xfId="0" applyBorder="1" applyAlignment="1">
      <alignment horizontal="left" vertical="center"/>
    </xf>
    <xf numFmtId="0" fontId="0" fillId="0" borderId="33" xfId="0" applyBorder="1" applyAlignment="1">
      <alignment horizontal="left" vertical="center" wrapText="1"/>
    </xf>
    <xf numFmtId="0" fontId="0" fillId="0" borderId="0" xfId="0" applyAlignment="1">
      <alignment horizontal="left" vertical="center"/>
    </xf>
    <xf numFmtId="0" fontId="0" fillId="0" borderId="33" xfId="0" applyBorder="1" applyAlignment="1">
      <alignment vertical="center"/>
    </xf>
    <xf numFmtId="0" fontId="0" fillId="0" borderId="33" xfId="0" applyBorder="1" applyAlignment="1">
      <alignment vertical="center" wrapText="1"/>
    </xf>
    <xf numFmtId="0" fontId="51" fillId="0" borderId="0" xfId="0" applyFont="1" applyAlignment="1">
      <alignment vertical="top"/>
    </xf>
    <xf numFmtId="0" fontId="51" fillId="0" borderId="0" xfId="0" applyFont="1" applyAlignment="1">
      <alignment vertical="top" wrapText="1"/>
    </xf>
    <xf numFmtId="0" fontId="0" fillId="0" borderId="34" xfId="0" applyBorder="1" applyAlignment="1">
      <alignment vertical="top"/>
    </xf>
    <xf numFmtId="0" fontId="0" fillId="0" borderId="34" xfId="0" applyBorder="1" applyAlignment="1">
      <alignment vertical="top" wrapText="1"/>
    </xf>
    <xf numFmtId="0" fontId="0" fillId="0" borderId="35" xfId="0" applyBorder="1" applyAlignment="1">
      <alignment vertical="top"/>
    </xf>
    <xf numFmtId="0" fontId="0" fillId="0" borderId="36" xfId="0" quotePrefix="1" applyBorder="1" applyAlignment="1">
      <alignment vertical="top" wrapText="1"/>
    </xf>
    <xf numFmtId="0" fontId="0" fillId="0" borderId="37" xfId="0" quotePrefix="1" applyBorder="1" applyAlignment="1">
      <alignment vertical="top" wrapText="1"/>
    </xf>
    <xf numFmtId="0" fontId="0" fillId="0" borderId="38" xfId="0" applyBorder="1" applyAlignment="1">
      <alignment vertical="top"/>
    </xf>
    <xf numFmtId="0" fontId="0" fillId="0" borderId="38" xfId="0" quotePrefix="1" applyBorder="1" applyAlignment="1">
      <alignment vertical="top" wrapText="1"/>
    </xf>
    <xf numFmtId="0" fontId="0" fillId="0" borderId="0" xfId="0" applyBorder="1" applyAlignment="1">
      <alignment vertical="top"/>
    </xf>
    <xf numFmtId="0" fontId="0" fillId="0" borderId="0" xfId="0" quotePrefix="1" applyBorder="1" applyAlignment="1">
      <alignment vertical="top" wrapText="1"/>
    </xf>
    <xf numFmtId="0" fontId="0" fillId="0" borderId="0" xfId="0" applyBorder="1" applyAlignment="1">
      <alignment vertical="top" wrapText="1"/>
    </xf>
    <xf numFmtId="0" fontId="0" fillId="0" borderId="39" xfId="0" applyBorder="1" applyAlignment="1">
      <alignment vertical="top" wrapText="1"/>
    </xf>
    <xf numFmtId="0" fontId="0" fillId="0" borderId="40" xfId="0" applyBorder="1"/>
    <xf numFmtId="0" fontId="0" fillId="0" borderId="36" xfId="0" applyBorder="1" applyAlignment="1">
      <alignment vertical="top" wrapText="1"/>
    </xf>
    <xf numFmtId="0" fontId="0" fillId="0" borderId="41" xfId="0" quotePrefix="1" applyBorder="1" applyAlignment="1">
      <alignment vertical="top" wrapText="1"/>
    </xf>
    <xf numFmtId="0" fontId="0" fillId="0" borderId="0" xfId="0" applyBorder="1" applyAlignment="1">
      <alignment vertical="center"/>
    </xf>
    <xf numFmtId="0" fontId="51" fillId="0" borderId="0" xfId="0" applyFont="1" applyBorder="1" applyAlignment="1">
      <alignment vertical="top" wrapText="1"/>
    </xf>
    <xf numFmtId="0" fontId="51" fillId="0" borderId="0" xfId="0" applyFont="1" applyBorder="1"/>
    <xf numFmtId="0" fontId="26" fillId="0" borderId="33" xfId="0" applyFont="1" applyBorder="1"/>
    <xf numFmtId="0" fontId="54" fillId="0" borderId="0" xfId="0" applyFont="1" applyAlignment="1">
      <alignment vertical="top"/>
    </xf>
    <xf numFmtId="0" fontId="0" fillId="0" borderId="0" xfId="0" quotePrefix="1" applyBorder="1" applyAlignment="1">
      <alignment vertical="top"/>
    </xf>
    <xf numFmtId="0" fontId="0" fillId="0" borderId="0" xfId="0" applyAlignment="1">
      <alignment vertical="top" wrapText="1"/>
    </xf>
    <xf numFmtId="0" fontId="0" fillId="0" borderId="0" xfId="0" quotePrefix="1" applyAlignment="1">
      <alignment vertical="top"/>
    </xf>
    <xf numFmtId="0" fontId="0" fillId="0" borderId="33" xfId="0" applyBorder="1" applyAlignment="1">
      <alignment horizontal="left" vertical="top"/>
    </xf>
    <xf numFmtId="0" fontId="0" fillId="0" borderId="33" xfId="0" applyBorder="1" applyAlignment="1">
      <alignment horizontal="left" vertical="top" wrapText="1"/>
    </xf>
    <xf numFmtId="0" fontId="27" fillId="0" borderId="33" xfId="0" applyFont="1" applyBorder="1" applyAlignment="1">
      <alignment horizontal="left" vertical="top"/>
    </xf>
    <xf numFmtId="0" fontId="27" fillId="0" borderId="33" xfId="0" applyFont="1" applyBorder="1" applyAlignment="1">
      <alignment vertical="top" wrapText="1"/>
    </xf>
    <xf numFmtId="0" fontId="27" fillId="0" borderId="33" xfId="0" applyFont="1" applyBorder="1"/>
    <xf numFmtId="0" fontId="27" fillId="0" borderId="33" xfId="0" applyFont="1" applyBorder="1" applyAlignment="1">
      <alignment wrapText="1"/>
    </xf>
    <xf numFmtId="0" fontId="0" fillId="0" borderId="34" xfId="0" applyFont="1" applyBorder="1" applyAlignment="1">
      <alignment vertical="top"/>
    </xf>
    <xf numFmtId="0" fontId="27" fillId="0" borderId="33" xfId="0" applyFont="1" applyBorder="1" applyAlignment="1">
      <alignment vertical="top"/>
    </xf>
    <xf numFmtId="0" fontId="56" fillId="0" borderId="33" xfId="0" applyFont="1" applyBorder="1" applyAlignment="1">
      <alignment wrapText="1"/>
    </xf>
    <xf numFmtId="0" fontId="0" fillId="0" borderId="37" xfId="0" quotePrefix="1" applyFill="1" applyBorder="1" applyAlignment="1">
      <alignment vertical="top" wrapText="1"/>
    </xf>
    <xf numFmtId="0" fontId="0" fillId="0" borderId="35" xfId="0" applyFill="1" applyBorder="1" applyAlignment="1">
      <alignment vertical="top"/>
    </xf>
    <xf numFmtId="0" fontId="0" fillId="0" borderId="0" xfId="0" applyFill="1"/>
    <xf numFmtId="0" fontId="0" fillId="0" borderId="33" xfId="0" applyFill="1" applyBorder="1"/>
    <xf numFmtId="0" fontId="0" fillId="0" borderId="33" xfId="0" applyFill="1" applyBorder="1" applyAlignment="1">
      <alignment vertical="top"/>
    </xf>
    <xf numFmtId="0" fontId="0" fillId="0" borderId="38" xfId="0" quotePrefix="1" applyFill="1" applyBorder="1" applyAlignment="1">
      <alignment vertical="top" wrapText="1"/>
    </xf>
    <xf numFmtId="0" fontId="0" fillId="0" borderId="42" xfId="0" applyFill="1" applyBorder="1" applyAlignment="1">
      <alignment vertical="top" wrapText="1"/>
    </xf>
    <xf numFmtId="0" fontId="0" fillId="0" borderId="3" xfId="0" applyBorder="1" applyAlignment="1">
      <alignment vertical="top" wrapText="1"/>
    </xf>
    <xf numFmtId="0" fontId="0" fillId="0" borderId="0" xfId="0" applyFont="1" applyAlignment="1">
      <alignment vertical="top"/>
    </xf>
    <xf numFmtId="0" fontId="0" fillId="0" borderId="0" xfId="0" applyAlignment="1">
      <alignment vertical="top" wrapText="1"/>
    </xf>
    <xf numFmtId="0" fontId="0" fillId="0" borderId="0" xfId="0" applyAlignment="1">
      <alignment wrapText="1"/>
    </xf>
    <xf numFmtId="0" fontId="0" fillId="0" borderId="0" xfId="0" applyAlignment="1">
      <alignment horizontal="right"/>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right"/>
    </xf>
    <xf numFmtId="0" fontId="1" fillId="0" borderId="33" xfId="0" applyFont="1" applyBorder="1" applyAlignment="1">
      <alignment vertical="top"/>
    </xf>
    <xf numFmtId="0" fontId="0" fillId="0" borderId="0" xfId="0" applyAlignment="1">
      <alignment horizontal="right" vertical="top"/>
    </xf>
    <xf numFmtId="0" fontId="28" fillId="0" borderId="0" xfId="0" applyFont="1" applyAlignment="1">
      <alignment wrapText="1"/>
    </xf>
    <xf numFmtId="0" fontId="28" fillId="0" borderId="0" xfId="0" applyFont="1" applyAlignment="1">
      <alignment vertical="top" wrapText="1"/>
    </xf>
    <xf numFmtId="0" fontId="58" fillId="0" borderId="0" xfId="0" applyFont="1"/>
    <xf numFmtId="0" fontId="58" fillId="0" borderId="0" xfId="0" applyFont="1" applyAlignment="1">
      <alignment wrapText="1"/>
    </xf>
    <xf numFmtId="0" fontId="0" fillId="0" borderId="0" xfId="0" applyAlignment="1">
      <alignment wrapText="1"/>
    </xf>
    <xf numFmtId="0" fontId="59" fillId="0" borderId="0" xfId="0" applyFont="1"/>
    <xf numFmtId="9" fontId="0" fillId="0" borderId="0" xfId="2" applyFont="1"/>
    <xf numFmtId="0" fontId="60" fillId="0" borderId="0" xfId="0" applyFont="1" applyAlignment="1">
      <alignment wrapText="1"/>
    </xf>
    <xf numFmtId="0" fontId="60" fillId="0" borderId="0" xfId="0" applyFont="1"/>
    <xf numFmtId="0" fontId="0" fillId="0" borderId="35" xfId="0" applyFill="1" applyBorder="1" applyAlignment="1">
      <alignment wrapText="1"/>
    </xf>
    <xf numFmtId="0" fontId="0" fillId="0" borderId="0" xfId="0" applyAlignment="1">
      <alignment wrapText="1"/>
    </xf>
    <xf numFmtId="0" fontId="2" fillId="0" borderId="0" xfId="0" applyFont="1" applyAlignment="1">
      <alignment wrapText="1"/>
    </xf>
    <xf numFmtId="0" fontId="0" fillId="0" borderId="0" xfId="0" applyAlignment="1">
      <alignment wrapText="1"/>
    </xf>
    <xf numFmtId="0" fontId="0" fillId="0" borderId="0" xfId="0" applyAlignment="1">
      <alignment wrapText="1"/>
    </xf>
    <xf numFmtId="0" fontId="61" fillId="0" borderId="0" xfId="0" applyFont="1"/>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2" fillId="0" borderId="0" xfId="0" applyFont="1" applyAlignment="1">
      <alignment vertical="top" wrapText="1"/>
    </xf>
    <xf numFmtId="0" fontId="0" fillId="5" borderId="0" xfId="0" applyFill="1"/>
    <xf numFmtId="0" fontId="0" fillId="0" borderId="33" xfId="0" applyFill="1" applyBorder="1" applyAlignment="1">
      <alignment vertical="top" wrapText="1"/>
    </xf>
    <xf numFmtId="0" fontId="0" fillId="0" borderId="35" xfId="0" applyFill="1" applyBorder="1"/>
    <xf numFmtId="17" fontId="0" fillId="0" borderId="33" xfId="0" applyNumberFormat="1" applyBorder="1"/>
    <xf numFmtId="0" fontId="0" fillId="0" borderId="0" xfId="0" applyAlignment="1">
      <alignment wrapText="1"/>
    </xf>
    <xf numFmtId="0" fontId="0" fillId="0" borderId="0" xfId="0" applyAlignment="1">
      <alignment wrapText="1"/>
    </xf>
    <xf numFmtId="0" fontId="2" fillId="14" borderId="0" xfId="0" applyFont="1" applyFill="1" applyAlignment="1"/>
    <xf numFmtId="0" fontId="0" fillId="14" borderId="0" xfId="0" applyFill="1" applyAlignment="1">
      <alignment wrapText="1"/>
    </xf>
    <xf numFmtId="0" fontId="0" fillId="0" borderId="0" xfId="0" applyAlignment="1">
      <alignment vertical="top" wrapText="1"/>
    </xf>
    <xf numFmtId="0" fontId="0" fillId="5" borderId="0" xfId="0" applyFill="1" applyAlignment="1">
      <alignment wrapText="1"/>
    </xf>
    <xf numFmtId="0" fontId="0" fillId="0" borderId="0" xfId="0" applyAlignment="1">
      <alignment vertical="top" wrapText="1"/>
    </xf>
    <xf numFmtId="0" fontId="0" fillId="0" borderId="0" xfId="0" applyAlignment="1">
      <alignment wrapText="1"/>
    </xf>
    <xf numFmtId="0" fontId="1" fillId="0" borderId="34" xfId="0" applyFont="1" applyBorder="1" applyAlignment="1">
      <alignment vertical="top"/>
    </xf>
    <xf numFmtId="0" fontId="0" fillId="0" borderId="34" xfId="0" applyFill="1" applyBorder="1" applyAlignment="1">
      <alignment vertical="top"/>
    </xf>
    <xf numFmtId="0" fontId="0" fillId="0" borderId="34" xfId="0" applyBorder="1"/>
    <xf numFmtId="0" fontId="1" fillId="5" borderId="33" xfId="0" applyFont="1" applyFill="1" applyBorder="1" applyAlignment="1">
      <alignment vertical="top"/>
    </xf>
    <xf numFmtId="0" fontId="0" fillId="5" borderId="33" xfId="0" applyFill="1" applyBorder="1"/>
    <xf numFmtId="0" fontId="0" fillId="5" borderId="33" xfId="0" applyFill="1" applyBorder="1" applyAlignment="1">
      <alignment vertical="top" wrapText="1"/>
    </xf>
    <xf numFmtId="0" fontId="0" fillId="5" borderId="0" xfId="0" applyFill="1" applyAlignment="1">
      <alignment vertical="top" wrapText="1"/>
    </xf>
    <xf numFmtId="0" fontId="0" fillId="0" borderId="35" xfId="0" applyFill="1" applyBorder="1" applyAlignment="1">
      <alignment vertical="top" wrapText="1"/>
    </xf>
    <xf numFmtId="0" fontId="0" fillId="0" borderId="0" xfId="0" applyAlignment="1">
      <alignment vertical="top" wrapText="1"/>
    </xf>
    <xf numFmtId="0" fontId="0" fillId="0" borderId="33" xfId="0" applyFill="1" applyBorder="1" applyAlignment="1">
      <alignment wrapText="1"/>
    </xf>
    <xf numFmtId="0" fontId="27" fillId="0" borderId="0" xfId="0" applyFont="1" applyAlignment="1">
      <alignment vertical="top" wrapText="1"/>
    </xf>
    <xf numFmtId="0" fontId="59"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16" borderId="0" xfId="0" applyFill="1"/>
    <xf numFmtId="0" fontId="27" fillId="17" borderId="0" xfId="0" applyFont="1" applyFill="1"/>
    <xf numFmtId="0" fontId="64" fillId="0" borderId="0" xfId="0" applyFont="1" applyAlignment="1">
      <alignment vertical="top" wrapText="1"/>
    </xf>
    <xf numFmtId="0" fontId="64" fillId="0" borderId="0" xfId="0" applyFont="1" applyAlignment="1">
      <alignment wrapText="1"/>
    </xf>
    <xf numFmtId="0" fontId="0" fillId="0" borderId="0" xfId="0" applyAlignment="1">
      <alignment vertical="top" wrapText="1"/>
    </xf>
    <xf numFmtId="0" fontId="0" fillId="0" borderId="0" xfId="0" applyAlignment="1">
      <alignment wrapText="1"/>
    </xf>
    <xf numFmtId="0" fontId="60"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57" fillId="0" borderId="0" xfId="0" applyFont="1"/>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14" borderId="0" xfId="0" applyFill="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27" fillId="0" borderId="0" xfId="0" applyFont="1" applyAlignment="1">
      <alignment vertical="top"/>
    </xf>
    <xf numFmtId="0" fontId="26" fillId="0" borderId="35" xfId="0" applyFont="1" applyFill="1" applyBorder="1"/>
    <xf numFmtId="0" fontId="26" fillId="0" borderId="0" xfId="0" applyFont="1" applyFill="1" applyBorder="1"/>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15" fillId="0" borderId="0" xfId="0" applyFont="1" applyAlignment="1">
      <alignment vertical="top"/>
    </xf>
    <xf numFmtId="0" fontId="2" fillId="0" borderId="35" xfId="0" applyFont="1" applyFill="1" applyBorder="1"/>
    <xf numFmtId="0" fontId="26" fillId="0" borderId="0" xfId="0" applyFont="1" applyFill="1" applyBorder="1" applyAlignment="1">
      <alignment vertical="top"/>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26" fillId="0" borderId="0" xfId="0" applyFont="1" applyAlignment="1">
      <alignment horizontal="right"/>
    </xf>
    <xf numFmtId="0" fontId="26" fillId="0" borderId="0" xfId="0" applyFont="1" applyAlignment="1">
      <alignment horizontal="left" wrapText="1"/>
    </xf>
    <xf numFmtId="0" fontId="26"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xf numFmtId="0" fontId="0" fillId="0" borderId="0" xfId="0" applyAlignment="1">
      <alignment vertical="top" wrapText="1"/>
    </xf>
    <xf numFmtId="0" fontId="1" fillId="0" borderId="33" xfId="0" applyFont="1" applyBorder="1" applyAlignment="1"/>
    <xf numFmtId="0" fontId="0" fillId="0" borderId="33" xfId="0" applyBorder="1" applyAlignment="1"/>
    <xf numFmtId="0" fontId="0" fillId="0" borderId="3" xfId="0" applyBorder="1" applyAlignment="1"/>
    <xf numFmtId="0" fontId="0" fillId="0" borderId="33" xfId="0" applyFill="1" applyBorder="1" applyAlignment="1"/>
    <xf numFmtId="0" fontId="0" fillId="5" borderId="33" xfId="0" applyFill="1" applyBorder="1" applyAlignment="1"/>
    <xf numFmtId="0" fontId="0" fillId="5" borderId="3" xfId="0" applyFill="1" applyBorder="1" applyAlignment="1"/>
    <xf numFmtId="0" fontId="2" fillId="5" borderId="33" xfId="0" applyFont="1" applyFill="1" applyBorder="1" applyAlignment="1"/>
    <xf numFmtId="0" fontId="2" fillId="5" borderId="3" xfId="0" applyFont="1" applyFill="1" applyBorder="1" applyAlignment="1"/>
    <xf numFmtId="0" fontId="0" fillId="5" borderId="0" xfId="0" applyFill="1" applyAlignment="1"/>
    <xf numFmtId="0" fontId="2" fillId="5" borderId="33" xfId="0" applyFont="1" applyFill="1" applyBorder="1" applyAlignment="1">
      <alignment vertical="top" wrapText="1"/>
    </xf>
    <xf numFmtId="0" fontId="1" fillId="0" borderId="33" xfId="0" applyFont="1" applyBorder="1" applyAlignment="1">
      <alignment vertical="top" wrapText="1"/>
    </xf>
    <xf numFmtId="17" fontId="0" fillId="0" borderId="33" xfId="0" applyNumberFormat="1" applyBorder="1" applyAlignment="1">
      <alignment vertical="top" wrapText="1"/>
    </xf>
    <xf numFmtId="0" fontId="1" fillId="0" borderId="33" xfId="0" applyFont="1" applyBorder="1" applyAlignment="1">
      <alignment horizontal="center" vertical="top" wrapText="1"/>
    </xf>
    <xf numFmtId="0" fontId="15" fillId="5" borderId="33" xfId="0" applyFont="1" applyFill="1" applyBorder="1" applyAlignment="1">
      <alignment vertical="top"/>
    </xf>
    <xf numFmtId="0" fontId="1" fillId="2" borderId="33" xfId="0" applyFont="1" applyFill="1" applyBorder="1" applyAlignment="1">
      <alignment vertical="top" wrapText="1"/>
    </xf>
    <xf numFmtId="0" fontId="0" fillId="0" borderId="0" xfId="0" applyAlignment="1">
      <alignment vertical="top" wrapText="1"/>
    </xf>
    <xf numFmtId="0" fontId="1" fillId="0" borderId="34" xfId="0" applyFont="1" applyBorder="1" applyAlignment="1">
      <alignment vertical="top" wrapText="1"/>
    </xf>
    <xf numFmtId="0" fontId="0" fillId="0" borderId="34" xfId="0" applyBorder="1" applyAlignment="1"/>
    <xf numFmtId="0" fontId="26" fillId="0" borderId="33" xfId="0" applyFont="1" applyBorder="1" applyAlignment="1">
      <alignment vertical="top" wrapText="1"/>
    </xf>
    <xf numFmtId="0" fontId="26" fillId="0" borderId="33" xfId="0" applyFont="1" applyBorder="1" applyAlignment="1"/>
    <xf numFmtId="0" fontId="26" fillId="0" borderId="0" xfId="0" applyFont="1" applyAlignment="1"/>
    <xf numFmtId="9" fontId="0" fillId="0" borderId="0" xfId="2" applyFont="1" applyAlignment="1">
      <alignment vertical="top" wrapText="1"/>
    </xf>
    <xf numFmtId="0" fontId="0" fillId="0" borderId="0" xfId="0" applyAlignment="1">
      <alignment vertical="top" wrapText="1"/>
    </xf>
    <xf numFmtId="0" fontId="1" fillId="0" borderId="0" xfId="0" applyFont="1" applyAlignment="1">
      <alignment horizontal="center"/>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1" fillId="2" borderId="1" xfId="0" applyFont="1" applyFill="1" applyBorder="1" applyAlignment="1">
      <alignment horizontal="center"/>
    </xf>
    <xf numFmtId="14" fontId="0" fillId="0" borderId="0" xfId="0" applyNumberFormat="1" applyAlignment="1">
      <alignment horizontal="center"/>
    </xf>
    <xf numFmtId="14" fontId="0" fillId="0" borderId="0" xfId="0" applyNumberFormat="1" applyAlignment="1">
      <alignment horizontal="center" vertical="top"/>
    </xf>
    <xf numFmtId="0" fontId="0" fillId="0" borderId="0" xfId="0" applyAlignment="1">
      <alignment horizontal="center" vertical="top"/>
    </xf>
    <xf numFmtId="0" fontId="0" fillId="0" borderId="0" xfId="0" applyAlignment="1">
      <alignment horizontal="center" wrapText="1"/>
    </xf>
    <xf numFmtId="14" fontId="0" fillId="0" borderId="0" xfId="0" applyNumberFormat="1" applyAlignment="1">
      <alignment horizontal="center" wrapText="1"/>
    </xf>
    <xf numFmtId="0" fontId="1" fillId="0" borderId="0" xfId="0" applyFont="1" applyAlignment="1">
      <alignment horizontal="center" wrapText="1"/>
    </xf>
    <xf numFmtId="16" fontId="0" fillId="0" borderId="0" xfId="0" applyNumberFormat="1" applyAlignment="1">
      <alignment horizontal="center"/>
    </xf>
    <xf numFmtId="14" fontId="1" fillId="0" borderId="0" xfId="0" applyNumberFormat="1" applyFont="1" applyAlignment="1">
      <alignment horizontal="center"/>
    </xf>
    <xf numFmtId="14" fontId="0" fillId="0" borderId="0" xfId="0" applyNumberFormat="1" applyFont="1" applyAlignment="1">
      <alignment horizontal="center"/>
    </xf>
    <xf numFmtId="0" fontId="0" fillId="0" borderId="0" xfId="0" applyFont="1" applyAlignment="1">
      <alignment horizontal="center"/>
    </xf>
    <xf numFmtId="0" fontId="0" fillId="0" borderId="0" xfId="0" applyAlignment="1">
      <alignment horizontal="center" vertical="center"/>
    </xf>
    <xf numFmtId="14" fontId="26" fillId="0" borderId="0" xfId="0" applyNumberFormat="1" applyFont="1" applyAlignment="1">
      <alignment horizontal="center" vertical="top"/>
    </xf>
    <xf numFmtId="15" fontId="0" fillId="0" borderId="0" xfId="0" applyNumberFormat="1" applyAlignment="1">
      <alignment horizontal="center"/>
    </xf>
    <xf numFmtId="17" fontId="0" fillId="0" borderId="0" xfId="0" applyNumberFormat="1" applyAlignment="1">
      <alignment horizontal="center"/>
    </xf>
    <xf numFmtId="0" fontId="46" fillId="0" borderId="0" xfId="4" applyFont="1" applyAlignment="1" applyProtection="1">
      <alignment horizontal="center" vertical="top" wrapText="1"/>
    </xf>
    <xf numFmtId="0" fontId="26" fillId="0" borderId="0" xfId="0" applyFont="1" applyAlignment="1">
      <alignment horizontal="center"/>
    </xf>
    <xf numFmtId="15" fontId="0" fillId="0" borderId="0" xfId="0" applyNumberFormat="1" applyAlignment="1">
      <alignment horizontal="center" vertical="top"/>
    </xf>
    <xf numFmtId="17" fontId="0" fillId="0" borderId="0" xfId="0" applyNumberFormat="1" applyAlignment="1">
      <alignment horizontal="center" vertical="top"/>
    </xf>
    <xf numFmtId="0" fontId="58" fillId="0" borderId="0" xfId="0" applyFont="1" applyAlignment="1">
      <alignment horizontal="center"/>
    </xf>
    <xf numFmtId="0" fontId="2" fillId="0" borderId="0" xfId="0" applyFont="1" applyAlignment="1">
      <alignment horizontal="center"/>
    </xf>
    <xf numFmtId="0" fontId="60" fillId="0" borderId="0" xfId="0" applyFont="1" applyAlignment="1">
      <alignment horizontal="center"/>
    </xf>
    <xf numFmtId="0" fontId="0" fillId="5" borderId="0" xfId="0" applyFill="1" applyAlignment="1">
      <alignment horizontal="center"/>
    </xf>
    <xf numFmtId="0" fontId="0" fillId="5" borderId="0" xfId="0" applyFill="1" applyAlignment="1">
      <alignment horizontal="center" vertical="top"/>
    </xf>
    <xf numFmtId="0" fontId="27" fillId="0" borderId="0" xfId="0" applyFont="1" applyAlignment="1">
      <alignment horizontal="center"/>
    </xf>
    <xf numFmtId="0" fontId="26" fillId="0" borderId="0" xfId="0" applyFont="1" applyAlignment="1">
      <alignment horizontal="center" wrapText="1"/>
    </xf>
    <xf numFmtId="0" fontId="57" fillId="0" borderId="0" xfId="0" applyFont="1" applyAlignment="1">
      <alignment horizontal="center"/>
    </xf>
    <xf numFmtId="0" fontId="26" fillId="0" borderId="0" xfId="0" applyFont="1" applyAlignment="1">
      <alignment horizontal="center" vertical="top"/>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xf numFmtId="0" fontId="0" fillId="0" borderId="0" xfId="0" applyAlignment="1">
      <alignment wrapText="1"/>
    </xf>
    <xf numFmtId="0" fontId="0" fillId="0" borderId="0" xfId="0" applyAlignment="1">
      <alignment vertical="center"/>
    </xf>
    <xf numFmtId="0" fontId="0" fillId="0" borderId="0" xfId="0" applyBorder="1" applyAlignment="1">
      <alignment vertical="top" wrapText="1"/>
    </xf>
    <xf numFmtId="0" fontId="0" fillId="0" borderId="0" xfId="0" applyBorder="1" applyAlignment="1">
      <alignment vertical="top"/>
    </xf>
    <xf numFmtId="0" fontId="1" fillId="0" borderId="0" xfId="0" applyFont="1" applyAlignment="1">
      <alignment horizontal="center"/>
    </xf>
    <xf numFmtId="0" fontId="0" fillId="0" borderId="0" xfId="0" applyAlignment="1">
      <alignment vertical="top" wrapText="1"/>
    </xf>
    <xf numFmtId="0" fontId="1" fillId="0" borderId="33" xfId="0" applyFont="1" applyBorder="1" applyAlignment="1">
      <alignment horizontal="center"/>
    </xf>
    <xf numFmtId="0" fontId="1" fillId="0" borderId="3" xfId="0" applyFont="1" applyBorder="1" applyAlignment="1">
      <alignment horizontal="center"/>
    </xf>
    <xf numFmtId="0" fontId="1" fillId="0" borderId="33" xfId="0" applyFont="1" applyBorder="1" applyAlignment="1">
      <alignment horizontal="left" vertical="top" wrapText="1"/>
    </xf>
    <xf numFmtId="0" fontId="1" fillId="0" borderId="33" xfId="0" applyFont="1" applyBorder="1"/>
    <xf numFmtId="0" fontId="1" fillId="0" borderId="33" xfId="0" applyFont="1" applyBorder="1" applyAlignment="1">
      <alignment horizontal="left" wrapText="1"/>
    </xf>
    <xf numFmtId="0" fontId="0" fillId="0" borderId="33" xfId="0" applyBorder="1" applyAlignment="1">
      <alignment horizontal="right"/>
    </xf>
    <xf numFmtId="0" fontId="0" fillId="0" borderId="33" xfId="0" applyBorder="1" applyAlignment="1">
      <alignment horizontal="left" wrapText="1"/>
    </xf>
    <xf numFmtId="16" fontId="0" fillId="0" borderId="33" xfId="0" applyNumberFormat="1" applyBorder="1" applyAlignment="1">
      <alignment horizontal="center"/>
    </xf>
    <xf numFmtId="0" fontId="0" fillId="0" borderId="33" xfId="0" applyBorder="1" applyAlignment="1">
      <alignment horizontal="center"/>
    </xf>
    <xf numFmtId="0" fontId="0" fillId="0" borderId="33" xfId="0" applyBorder="1" applyAlignment="1">
      <alignment horizontal="center" vertical="top" wrapText="1"/>
    </xf>
    <xf numFmtId="0" fontId="0" fillId="0" borderId="33" xfId="0" applyFont="1" applyBorder="1"/>
    <xf numFmtId="0" fontId="0" fillId="0" borderId="33" xfId="0" applyFont="1" applyBorder="1" applyAlignment="1">
      <alignment wrapText="1"/>
    </xf>
    <xf numFmtId="0" fontId="1" fillId="0" borderId="33" xfId="0" applyFont="1" applyBorder="1" applyAlignment="1">
      <alignment horizontal="center" vertical="top"/>
    </xf>
    <xf numFmtId="0" fontId="23" fillId="0" borderId="0" xfId="0" applyFont="1" applyAlignment="1">
      <alignment vertical="top"/>
    </xf>
    <xf numFmtId="0" fontId="27" fillId="0" borderId="0" xfId="0" applyFont="1" applyAlignment="1"/>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66" fillId="0" borderId="0" xfId="0" applyFont="1"/>
    <xf numFmtId="17" fontId="0" fillId="0" borderId="0" xfId="0" applyNumberFormat="1"/>
    <xf numFmtId="0" fontId="0" fillId="0" borderId="0" xfId="0" applyAlignment="1">
      <alignment vertical="top" wrapText="1"/>
    </xf>
    <xf numFmtId="0" fontId="0" fillId="0" borderId="0" xfId="0" applyAlignment="1"/>
    <xf numFmtId="0" fontId="0" fillId="0" borderId="0" xfId="0" applyAlignment="1">
      <alignment wrapText="1"/>
    </xf>
    <xf numFmtId="17" fontId="0" fillId="0" borderId="0" xfId="0" applyNumberFormat="1" applyAlignment="1">
      <alignment horizontal="left" vertical="top"/>
    </xf>
    <xf numFmtId="17" fontId="26" fillId="0" borderId="0" xfId="0" applyNumberFormat="1" applyFont="1"/>
    <xf numFmtId="0" fontId="1" fillId="0" borderId="0" xfId="0" applyFont="1" applyAlignment="1">
      <alignment horizontal="left" vertical="top" wrapText="1"/>
    </xf>
    <xf numFmtId="0" fontId="15" fillId="0" borderId="33" xfId="0" applyFont="1" applyBorder="1" applyAlignment="1">
      <alignment vertical="top" wrapText="1"/>
    </xf>
    <xf numFmtId="0" fontId="2" fillId="0" borderId="33" xfId="0" applyFont="1" applyBorder="1" applyAlignment="1">
      <alignment vertical="top" wrapText="1"/>
    </xf>
    <xf numFmtId="0" fontId="2" fillId="0" borderId="33" xfId="0" applyFont="1" applyBorder="1" applyAlignment="1"/>
    <xf numFmtId="0" fontId="2" fillId="0" borderId="33" xfId="0" applyFont="1" applyBorder="1" applyAlignment="1">
      <alignment vertical="top"/>
    </xf>
    <xf numFmtId="0" fontId="2" fillId="0" borderId="0" xfId="0" applyFont="1" applyAlignment="1"/>
    <xf numFmtId="2" fontId="0" fillId="0" borderId="0" xfId="0" applyNumberFormat="1"/>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16" fontId="0" fillId="0" borderId="0" xfId="0" applyNumberFormat="1"/>
    <xf numFmtId="16" fontId="26" fillId="0" borderId="0" xfId="0" applyNumberFormat="1" applyFont="1"/>
    <xf numFmtId="16" fontId="1" fillId="0" borderId="0" xfId="0" applyNumberFormat="1" applyFont="1" applyAlignment="1">
      <alignment horizontal="left"/>
    </xf>
    <xf numFmtId="16" fontId="0" fillId="0" borderId="0" xfId="0" applyNumberFormat="1" applyAlignment="1">
      <alignment horizontal="center" vertical="top"/>
    </xf>
    <xf numFmtId="0" fontId="0" fillId="0" borderId="0" xfId="0" applyAlignment="1"/>
    <xf numFmtId="16" fontId="0" fillId="0" borderId="0" xfId="0" applyNumberFormat="1" applyAlignment="1">
      <alignment horizontal="left"/>
    </xf>
    <xf numFmtId="0" fontId="28" fillId="0" borderId="0" xfId="0" applyFont="1" applyAlignment="1">
      <alignment vertical="top"/>
    </xf>
    <xf numFmtId="0" fontId="57" fillId="0" borderId="0" xfId="0" applyFont="1" applyAlignment="1">
      <alignment vertical="top" wrapText="1"/>
    </xf>
    <xf numFmtId="16" fontId="57" fillId="0" borderId="0" xfId="0" applyNumberFormat="1" applyFont="1" applyAlignment="1">
      <alignment vertical="top"/>
    </xf>
    <xf numFmtId="0" fontId="0" fillId="0" borderId="0" xfId="0" applyAlignment="1">
      <alignment vertical="top" wrapText="1"/>
    </xf>
    <xf numFmtId="0" fontId="0" fillId="0" borderId="0" xfId="0" applyAlignment="1">
      <alignment wrapText="1"/>
    </xf>
    <xf numFmtId="15" fontId="0" fillId="0" borderId="0" xfId="0" applyNumberFormat="1"/>
    <xf numFmtId="0" fontId="0" fillId="19" borderId="0" xfId="0" applyFill="1" applyAlignment="1">
      <alignment vertical="top" wrapText="1"/>
    </xf>
    <xf numFmtId="16" fontId="0" fillId="0" borderId="0" xfId="0" applyNumberFormat="1" applyAlignment="1">
      <alignment vertical="center"/>
    </xf>
    <xf numFmtId="16" fontId="0" fillId="0" borderId="0" xfId="0" applyNumberFormat="1" applyAlignment="1">
      <alignment horizontal="left" vertical="top"/>
    </xf>
    <xf numFmtId="15" fontId="26" fillId="0" borderId="0" xfId="0" applyNumberFormat="1" applyFont="1"/>
    <xf numFmtId="15" fontId="0" fillId="0" borderId="0" xfId="0" applyNumberFormat="1" applyAlignment="1">
      <alignment vertical="top"/>
    </xf>
    <xf numFmtId="15" fontId="26" fillId="0" borderId="0" xfId="0" applyNumberFormat="1" applyFont="1" applyAlignment="1">
      <alignment horizontal="left"/>
    </xf>
    <xf numFmtId="16" fontId="0" fillId="0" borderId="0" xfId="0" applyNumberFormat="1" applyAlignment="1">
      <alignment vertical="top"/>
    </xf>
    <xf numFmtId="0" fontId="27" fillId="0" borderId="0" xfId="0" applyFont="1" applyAlignment="1">
      <alignment horizontal="left" vertical="top" wrapText="1"/>
    </xf>
    <xf numFmtId="0" fontId="23" fillId="0" borderId="43" xfId="0" applyFont="1" applyBorder="1"/>
    <xf numFmtId="0" fontId="23" fillId="0" borderId="44" xfId="0" applyFont="1" applyBorder="1"/>
    <xf numFmtId="0" fontId="23" fillId="0" borderId="45" xfId="0" applyFont="1" applyBorder="1"/>
    <xf numFmtId="0" fontId="0" fillId="0" borderId="0" xfId="0" applyAlignment="1">
      <alignment vertical="top" wrapText="1"/>
    </xf>
    <xf numFmtId="15" fontId="0" fillId="0" borderId="0" xfId="0" applyNumberFormat="1" applyAlignment="1">
      <alignment horizontal="left" vertical="top"/>
    </xf>
    <xf numFmtId="0" fontId="72" fillId="0" borderId="0" xfId="0" applyFont="1"/>
    <xf numFmtId="0" fontId="72" fillId="0" borderId="0" xfId="0" applyFont="1" applyAlignment="1">
      <alignment horizontal="left" vertical="top" wrapText="1"/>
    </xf>
    <xf numFmtId="0" fontId="26" fillId="2" borderId="0" xfId="0" applyFont="1" applyFill="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15" fontId="1" fillId="0" borderId="0" xfId="0" applyNumberFormat="1" applyFont="1" applyAlignment="1">
      <alignment horizontal="center"/>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0" fontId="0" fillId="0" borderId="0" xfId="0" applyAlignment="1"/>
    <xf numFmtId="0" fontId="0" fillId="0" borderId="47" xfId="0" applyBorder="1" applyAlignment="1">
      <alignment vertical="top" wrapText="1"/>
    </xf>
    <xf numFmtId="0" fontId="0" fillId="0" borderId="1" xfId="0" applyBorder="1" applyAlignment="1">
      <alignment vertical="top"/>
    </xf>
    <xf numFmtId="0" fontId="0" fillId="5" borderId="1" xfId="0" applyFill="1" applyBorder="1" applyAlignment="1">
      <alignment vertical="top"/>
    </xf>
    <xf numFmtId="0" fontId="0" fillId="0" borderId="1" xfId="0" applyBorder="1" applyAlignment="1">
      <alignment vertical="top" wrapText="1"/>
    </xf>
    <xf numFmtId="0" fontId="2" fillId="5" borderId="1" xfId="0" applyFont="1" applyFill="1" applyBorder="1" applyAlignment="1">
      <alignment vertical="top"/>
    </xf>
    <xf numFmtId="0" fontId="0" fillId="0" borderId="1" xfId="0" applyFill="1" applyBorder="1" applyAlignment="1">
      <alignment vertical="top"/>
    </xf>
    <xf numFmtId="0" fontId="0" fillId="0" borderId="46" xfId="0" applyBorder="1" applyAlignment="1">
      <alignment vertical="top"/>
    </xf>
    <xf numFmtId="0" fontId="26" fillId="0" borderId="1" xfId="0" applyFont="1" applyBorder="1" applyAlignment="1">
      <alignment vertical="top"/>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pplyAlignment="1">
      <alignment horizontal="center" vertical="center"/>
    </xf>
    <xf numFmtId="0" fontId="1" fillId="0" borderId="46" xfId="0" applyFont="1" applyBorder="1" applyAlignment="1">
      <alignment horizontal="center" vertical="center" wrapText="1"/>
    </xf>
    <xf numFmtId="0" fontId="26" fillId="0" borderId="33" xfId="0" applyFont="1" applyBorder="1" applyAlignment="1">
      <alignment wrapText="1"/>
    </xf>
    <xf numFmtId="0" fontId="26" fillId="0" borderId="1" xfId="0" applyFont="1" applyBorder="1" applyAlignment="1"/>
    <xf numFmtId="0" fontId="26" fillId="0" borderId="14" xfId="0" applyFont="1" applyBorder="1" applyAlignment="1">
      <alignment vertical="top"/>
    </xf>
    <xf numFmtId="0" fontId="26" fillId="0" borderId="3" xfId="0" applyFont="1" applyBorder="1" applyAlignment="1">
      <alignment vertical="top" wrapText="1"/>
    </xf>
    <xf numFmtId="16" fontId="26" fillId="0" borderId="0" xfId="0" applyNumberFormat="1" applyFont="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81" fillId="0" borderId="0" xfId="0" applyFont="1" applyAlignment="1">
      <alignment vertical="top" wrapText="1"/>
    </xf>
    <xf numFmtId="0" fontId="82" fillId="0" borderId="0" xfId="0" applyFont="1"/>
    <xf numFmtId="0" fontId="84" fillId="0" borderId="0" xfId="0" applyFont="1" applyAlignment="1">
      <alignment horizontal="center"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quotePrefix="1" applyAlignment="1">
      <alignment vertical="top" wrapText="1"/>
    </xf>
    <xf numFmtId="0" fontId="86"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26" fillId="0" borderId="0" xfId="0" applyFont="1" applyAlignment="1">
      <alignment horizontal="center" vertical="top" wrapText="1"/>
    </xf>
    <xf numFmtId="0" fontId="0" fillId="0" borderId="0" xfId="0" applyFill="1" applyBorder="1" applyAlignment="1">
      <alignment vertical="top" wrapText="1"/>
    </xf>
    <xf numFmtId="0" fontId="0" fillId="18" borderId="0" xfId="0" applyFill="1" applyAlignment="1">
      <alignment vertical="top" wrapText="1"/>
    </xf>
    <xf numFmtId="1" fontId="0" fillId="0" borderId="0" xfId="0" applyNumberFormat="1" applyAlignment="1">
      <alignment vertical="top" wrapText="1"/>
    </xf>
    <xf numFmtId="0" fontId="62" fillId="0" borderId="0" xfId="0" applyFont="1" applyAlignment="1">
      <alignment vertical="top" wrapText="1"/>
    </xf>
    <xf numFmtId="0" fontId="71" fillId="0" borderId="0" xfId="0" applyFont="1" applyAlignment="1">
      <alignment vertical="top" wrapText="1"/>
    </xf>
    <xf numFmtId="0" fontId="15" fillId="0" borderId="0" xfId="0" applyFont="1" applyAlignment="1">
      <alignment vertical="top" wrapText="1"/>
    </xf>
    <xf numFmtId="0" fontId="73" fillId="0" borderId="0" xfId="0" applyFont="1" applyAlignment="1">
      <alignment vertical="top" wrapText="1"/>
    </xf>
    <xf numFmtId="165" fontId="1" fillId="0" borderId="0" xfId="5" applyFont="1" applyAlignment="1">
      <alignment vertical="top" wrapText="1"/>
    </xf>
    <xf numFmtId="0" fontId="74" fillId="0" borderId="0" xfId="0" applyFont="1" applyAlignment="1">
      <alignment vertical="top" wrapText="1"/>
    </xf>
    <xf numFmtId="0" fontId="76" fillId="0" borderId="0" xfId="0" applyFont="1" applyAlignment="1">
      <alignment vertical="top" wrapText="1"/>
    </xf>
    <xf numFmtId="0" fontId="78" fillId="0" borderId="0" xfId="0" applyFont="1" applyAlignment="1">
      <alignment vertical="top" wrapText="1"/>
    </xf>
    <xf numFmtId="0" fontId="75" fillId="0" borderId="0" xfId="0" applyFont="1" applyAlignment="1">
      <alignment vertical="top" wrapText="1"/>
    </xf>
    <xf numFmtId="0" fontId="77" fillId="0" borderId="0" xfId="0" applyFont="1" applyAlignment="1">
      <alignment vertical="top" wrapText="1"/>
    </xf>
    <xf numFmtId="0" fontId="82" fillId="0" borderId="0" xfId="0" applyFont="1" applyAlignment="1">
      <alignment horizontal="left" vertical="top" wrapText="1"/>
    </xf>
    <xf numFmtId="0" fontId="26" fillId="0" borderId="0" xfId="0" applyFont="1" applyFill="1" applyBorder="1" applyAlignment="1">
      <alignment vertical="top" wrapText="1"/>
    </xf>
    <xf numFmtId="0" fontId="86"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2" fillId="2" borderId="0" xfId="0" applyFont="1" applyFill="1"/>
    <xf numFmtId="0" fontId="2" fillId="2" borderId="0" xfId="0" applyFont="1" applyFill="1" applyAlignment="1">
      <alignment vertical="top" wrapText="1"/>
    </xf>
    <xf numFmtId="0" fontId="37" fillId="0" borderId="0" xfId="0" applyFont="1"/>
    <xf numFmtId="0" fontId="37"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89" fillId="0" borderId="0" xfId="0" applyFont="1" applyAlignment="1">
      <alignment vertical="top" wrapText="1"/>
    </xf>
    <xf numFmtId="0" fontId="90" fillId="0" borderId="0" xfId="0" applyFont="1" applyAlignment="1">
      <alignment horizontal="left" vertical="top" wrapText="1"/>
    </xf>
    <xf numFmtId="0" fontId="90" fillId="0" borderId="0" xfId="0" applyFont="1" applyAlignment="1">
      <alignment vertical="top" wrapText="1"/>
    </xf>
    <xf numFmtId="0" fontId="91" fillId="0" borderId="0" xfId="0" applyFont="1" applyAlignment="1">
      <alignment vertical="top" wrapText="1"/>
    </xf>
    <xf numFmtId="0" fontId="0" fillId="0" borderId="0" xfId="0" applyAlignment="1">
      <alignment wrapText="1"/>
    </xf>
    <xf numFmtId="0" fontId="92" fillId="0" borderId="0" xfId="0" applyFont="1" applyAlignment="1">
      <alignment vertical="top" wrapText="1"/>
    </xf>
    <xf numFmtId="0" fontId="93" fillId="0" borderId="0" xfId="0" applyFont="1" applyAlignment="1">
      <alignment vertical="top" wrapText="1"/>
    </xf>
    <xf numFmtId="0" fontId="0" fillId="0" borderId="0" xfId="0" applyAlignment="1">
      <alignment vertical="top" wrapText="1"/>
    </xf>
    <xf numFmtId="0" fontId="94"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96"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98"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xf numFmtId="0" fontId="50" fillId="0" borderId="0" xfId="0" applyFont="1" applyAlignment="1">
      <alignment vertical="top" wrapText="1"/>
    </xf>
    <xf numFmtId="0" fontId="0" fillId="0" borderId="0" xfId="0" applyAlignment="1">
      <alignment wrapText="1"/>
    </xf>
    <xf numFmtId="0" fontId="50" fillId="0" borderId="0" xfId="0" applyFont="1" applyAlignment="1">
      <alignment vertical="center" wrapText="1"/>
    </xf>
    <xf numFmtId="0" fontId="0" fillId="0" borderId="0" xfId="0" applyAlignment="1">
      <alignment vertical="center"/>
    </xf>
    <xf numFmtId="0" fontId="0" fillId="0" borderId="0" xfId="0" applyBorder="1" applyAlignment="1">
      <alignment vertical="top" wrapText="1"/>
    </xf>
    <xf numFmtId="0" fontId="0" fillId="0" borderId="0" xfId="0" applyBorder="1" applyAlignment="1">
      <alignment vertical="top"/>
    </xf>
    <xf numFmtId="0" fontId="1" fillId="0" borderId="0" xfId="0" applyFont="1" applyAlignment="1">
      <alignment horizontal="center"/>
    </xf>
    <xf numFmtId="3" fontId="4" fillId="3" borderId="21" xfId="0" applyNumberFormat="1" applyFont="1" applyFill="1" applyBorder="1" applyAlignment="1">
      <alignment horizontal="center" vertical="top" wrapText="1"/>
    </xf>
    <xf numFmtId="3" fontId="4" fillId="3" borderId="22" xfId="0" applyNumberFormat="1" applyFont="1" applyFill="1" applyBorder="1" applyAlignment="1">
      <alignment horizontal="center" vertical="top" wrapText="1"/>
    </xf>
    <xf numFmtId="3" fontId="6" fillId="6" borderId="6" xfId="0" applyNumberFormat="1" applyFont="1" applyFill="1" applyBorder="1" applyAlignment="1">
      <alignment horizontal="left"/>
    </xf>
    <xf numFmtId="3" fontId="6" fillId="6" borderId="9" xfId="0" applyNumberFormat="1" applyFont="1" applyFill="1" applyBorder="1" applyAlignment="1">
      <alignment horizontal="left"/>
    </xf>
    <xf numFmtId="3" fontId="6" fillId="6" borderId="17" xfId="0" applyNumberFormat="1" applyFont="1" applyFill="1" applyBorder="1" applyAlignment="1">
      <alignment horizontal="left"/>
    </xf>
    <xf numFmtId="3" fontId="6" fillId="6" borderId="15" xfId="0" applyNumberFormat="1" applyFont="1" applyFill="1" applyBorder="1" applyAlignment="1">
      <alignment horizontal="left"/>
    </xf>
    <xf numFmtId="0" fontId="4" fillId="3" borderId="4" xfId="0" applyFont="1" applyFill="1" applyBorder="1" applyAlignment="1">
      <alignment horizontal="center" wrapText="1"/>
    </xf>
    <xf numFmtId="0" fontId="4" fillId="3" borderId="7" xfId="0" applyFont="1" applyFill="1" applyBorder="1" applyAlignment="1">
      <alignment horizontal="center" wrapText="1"/>
    </xf>
    <xf numFmtId="3" fontId="4" fillId="3" borderId="4" xfId="0" applyNumberFormat="1" applyFont="1" applyFill="1" applyBorder="1" applyAlignment="1">
      <alignment horizontal="center" vertical="top"/>
    </xf>
    <xf numFmtId="3" fontId="4" fillId="3" borderId="7" xfId="0" applyNumberFormat="1" applyFont="1" applyFill="1" applyBorder="1" applyAlignment="1">
      <alignment horizontal="center" vertical="top"/>
    </xf>
    <xf numFmtId="3" fontId="6" fillId="6" borderId="17" xfId="0" applyNumberFormat="1" applyFont="1" applyFill="1" applyBorder="1" applyAlignment="1">
      <alignment horizontal="center"/>
    </xf>
    <xf numFmtId="3" fontId="6" fillId="6" borderId="15" xfId="0" applyNumberFormat="1" applyFont="1" applyFill="1" applyBorder="1" applyAlignment="1">
      <alignment horizontal="center"/>
    </xf>
    <xf numFmtId="3" fontId="6" fillId="6" borderId="4" xfId="0" applyNumberFormat="1" applyFont="1" applyFill="1" applyBorder="1" applyAlignment="1">
      <alignment horizontal="left"/>
    </xf>
    <xf numFmtId="3" fontId="6" fillId="6" borderId="7" xfId="0" applyNumberFormat="1" applyFont="1" applyFill="1" applyBorder="1" applyAlignment="1">
      <alignment horizontal="left"/>
    </xf>
    <xf numFmtId="3" fontId="6" fillId="8" borderId="14" xfId="0" applyNumberFormat="1" applyFont="1" applyFill="1" applyBorder="1" applyAlignment="1">
      <alignment horizontal="center"/>
    </xf>
    <xf numFmtId="3" fontId="6" fillId="8" borderId="18" xfId="0" applyNumberFormat="1" applyFont="1" applyFill="1" applyBorder="1" applyAlignment="1">
      <alignment horizontal="center"/>
    </xf>
    <xf numFmtId="0" fontId="4" fillId="3" borderId="4" xfId="0" applyFont="1" applyFill="1" applyBorder="1" applyAlignment="1">
      <alignment horizontal="center" vertical="top"/>
    </xf>
    <xf numFmtId="0" fontId="4" fillId="3" borderId="7" xfId="0" applyFont="1" applyFill="1" applyBorder="1" applyAlignment="1">
      <alignment horizontal="center" vertical="top"/>
    </xf>
    <xf numFmtId="0" fontId="6" fillId="6" borderId="17" xfId="0" applyFont="1" applyFill="1" applyBorder="1" applyAlignment="1">
      <alignment horizontal="center"/>
    </xf>
    <xf numFmtId="0" fontId="6" fillId="6" borderId="15" xfId="0" applyFont="1" applyFill="1" applyBorder="1" applyAlignment="1">
      <alignment horizontal="center"/>
    </xf>
    <xf numFmtId="3" fontId="6" fillId="6" borderId="6" xfId="0" applyNumberFormat="1" applyFont="1" applyFill="1" applyBorder="1" applyAlignment="1">
      <alignment horizontal="center"/>
    </xf>
    <xf numFmtId="3" fontId="6" fillId="6" borderId="9" xfId="0" applyNumberFormat="1" applyFont="1" applyFill="1" applyBorder="1" applyAlignment="1">
      <alignment horizontal="center"/>
    </xf>
    <xf numFmtId="3" fontId="6" fillId="6" borderId="5" xfId="0" applyNumberFormat="1" applyFont="1" applyFill="1" applyBorder="1" applyAlignment="1">
      <alignment horizontal="center"/>
    </xf>
    <xf numFmtId="3" fontId="6" fillId="6" borderId="8" xfId="0" applyNumberFormat="1" applyFont="1" applyFill="1" applyBorder="1" applyAlignment="1">
      <alignment horizontal="center"/>
    </xf>
    <xf numFmtId="3" fontId="6" fillId="6" borderId="4" xfId="0" applyNumberFormat="1" applyFont="1" applyFill="1" applyBorder="1" applyAlignment="1">
      <alignment horizontal="center"/>
    </xf>
    <xf numFmtId="3" fontId="6" fillId="6" borderId="7" xfId="0" applyNumberFormat="1" applyFont="1" applyFill="1" applyBorder="1" applyAlignment="1">
      <alignment horizontal="center"/>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0" borderId="14" xfId="0" applyFont="1" applyBorder="1" applyAlignment="1">
      <alignment horizontal="center" wrapText="1"/>
    </xf>
    <xf numFmtId="0" fontId="1" fillId="0" borderId="11" xfId="0" applyFont="1" applyBorder="1" applyAlignment="1">
      <alignment horizontal="center" wrapText="1"/>
    </xf>
    <xf numFmtId="0" fontId="3" fillId="0" borderId="23" xfId="0" applyFont="1" applyBorder="1" applyAlignment="1">
      <alignment wrapText="1"/>
    </xf>
    <xf numFmtId="0" fontId="3" fillId="0" borderId="0" xfId="0" applyFont="1" applyAlignment="1">
      <alignment wrapText="1"/>
    </xf>
    <xf numFmtId="0" fontId="1" fillId="0" borderId="14" xfId="0" applyFont="1" applyBorder="1" applyAlignment="1">
      <alignment horizontal="center" vertical="top" wrapText="1"/>
    </xf>
    <xf numFmtId="0" fontId="1" fillId="0" borderId="11" xfId="0" applyFont="1" applyBorder="1" applyAlignment="1">
      <alignment horizontal="center" vertical="top" wrapText="1"/>
    </xf>
    <xf numFmtId="0" fontId="1" fillId="0" borderId="17" xfId="0" applyFont="1" applyBorder="1" applyAlignment="1">
      <alignment horizontal="center" wrapText="1"/>
    </xf>
    <xf numFmtId="0" fontId="1" fillId="0" borderId="5" xfId="0" applyFont="1" applyBorder="1" applyAlignment="1">
      <alignment horizontal="center" wrapText="1"/>
    </xf>
    <xf numFmtId="0" fontId="1" fillId="0" borderId="15" xfId="0" applyFont="1" applyBorder="1" applyAlignment="1">
      <alignment horizontal="center" wrapText="1"/>
    </xf>
    <xf numFmtId="0" fontId="1" fillId="0" borderId="8" xfId="0" applyFont="1" applyBorder="1" applyAlignment="1">
      <alignment horizontal="center" wrapText="1"/>
    </xf>
    <xf numFmtId="0" fontId="3" fillId="0" borderId="17" xfId="0" applyFont="1" applyBorder="1" applyAlignment="1">
      <alignment wrapText="1"/>
    </xf>
    <xf numFmtId="0" fontId="3" fillId="0" borderId="6" xfId="0" applyFont="1" applyBorder="1" applyAlignment="1">
      <alignment wrapText="1"/>
    </xf>
    <xf numFmtId="0" fontId="18" fillId="0" borderId="17" xfId="0" applyFont="1" applyBorder="1" applyAlignment="1">
      <alignment horizontal="center" wrapText="1"/>
    </xf>
    <xf numFmtId="0" fontId="18" fillId="0" borderId="5" xfId="0" applyFont="1" applyBorder="1" applyAlignment="1">
      <alignment horizontal="center" wrapText="1"/>
    </xf>
    <xf numFmtId="0" fontId="18" fillId="0" borderId="15" xfId="0" applyFont="1" applyBorder="1" applyAlignment="1">
      <alignment horizontal="center" wrapText="1"/>
    </xf>
    <xf numFmtId="0" fontId="18" fillId="0" borderId="8" xfId="0" applyFont="1" applyBorder="1" applyAlignment="1">
      <alignment horizontal="center" wrapText="1"/>
    </xf>
    <xf numFmtId="0" fontId="14" fillId="0" borderId="4" xfId="0" applyFont="1" applyBorder="1" applyAlignment="1">
      <alignment horizontal="center" vertical="top" wrapText="1"/>
    </xf>
    <xf numFmtId="0" fontId="14" fillId="0" borderId="7" xfId="0" applyFont="1" applyBorder="1" applyAlignment="1">
      <alignment horizontal="center" vertical="top" wrapText="1"/>
    </xf>
    <xf numFmtId="0" fontId="17" fillId="0" borderId="17" xfId="0" applyFont="1" applyBorder="1" applyAlignment="1">
      <alignment horizontal="center" vertical="top" wrapText="1"/>
    </xf>
    <xf numFmtId="0" fontId="17" fillId="0" borderId="5" xfId="0" applyFont="1" applyBorder="1" applyAlignment="1">
      <alignment horizontal="center" vertical="top" wrapText="1"/>
    </xf>
    <xf numFmtId="0" fontId="17" fillId="0" borderId="15" xfId="0" applyFont="1" applyBorder="1" applyAlignment="1">
      <alignment horizontal="center" vertical="top" wrapText="1"/>
    </xf>
    <xf numFmtId="0" fontId="17" fillId="0" borderId="8" xfId="0" applyFont="1" applyBorder="1" applyAlignment="1">
      <alignment horizontal="center" vertical="top" wrapText="1"/>
    </xf>
    <xf numFmtId="0" fontId="1" fillId="0" borderId="4" xfId="0" applyFont="1" applyBorder="1" applyAlignment="1">
      <alignment horizontal="center" wrapText="1"/>
    </xf>
    <xf numFmtId="0" fontId="1" fillId="0" borderId="7" xfId="0" applyFont="1" applyBorder="1" applyAlignment="1">
      <alignment horizontal="center" wrapText="1"/>
    </xf>
    <xf numFmtId="0" fontId="14" fillId="0" borderId="16" xfId="0" applyFont="1" applyBorder="1" applyAlignment="1">
      <alignment horizontal="center" vertical="top" wrapText="1"/>
    </xf>
    <xf numFmtId="0" fontId="17" fillId="0" borderId="23" xfId="0" applyFont="1" applyBorder="1" applyAlignment="1">
      <alignment horizontal="center" vertical="top" wrapText="1"/>
    </xf>
    <xf numFmtId="0" fontId="17" fillId="0" borderId="13" xfId="0" applyFont="1" applyBorder="1" applyAlignment="1">
      <alignment horizontal="center" vertical="top" wrapText="1"/>
    </xf>
    <xf numFmtId="0" fontId="1" fillId="0" borderId="16" xfId="0" applyFont="1" applyBorder="1" applyAlignment="1">
      <alignment horizontal="center" wrapText="1"/>
    </xf>
    <xf numFmtId="0" fontId="1" fillId="0" borderId="4" xfId="0" applyFont="1" applyBorder="1" applyAlignment="1">
      <alignment wrapText="1"/>
    </xf>
    <xf numFmtId="0" fontId="1" fillId="0" borderId="16" xfId="0" applyFont="1" applyBorder="1" applyAlignment="1">
      <alignment wrapText="1"/>
    </xf>
    <xf numFmtId="0" fontId="1" fillId="0" borderId="7" xfId="0" applyFont="1" applyBorder="1" applyAlignment="1">
      <alignment wrapText="1"/>
    </xf>
    <xf numFmtId="0" fontId="0" fillId="0" borderId="16" xfId="0" applyBorder="1"/>
    <xf numFmtId="0" fontId="0" fillId="0" borderId="7" xfId="0" applyBorder="1"/>
    <xf numFmtId="0" fontId="0" fillId="0" borderId="5" xfId="0" applyBorder="1"/>
    <xf numFmtId="0" fontId="0" fillId="0" borderId="13" xfId="0" applyBorder="1"/>
    <xf numFmtId="0" fontId="0" fillId="0" borderId="8" xfId="0" applyBorder="1"/>
    <xf numFmtId="0" fontId="1" fillId="0" borderId="4" xfId="0" applyFont="1" applyBorder="1" applyAlignment="1">
      <alignment horizontal="center" vertical="top" wrapText="1"/>
    </xf>
    <xf numFmtId="0" fontId="14" fillId="0" borderId="15" xfId="0" applyFont="1" applyBorder="1" applyAlignment="1">
      <alignment horizontal="center" vertical="top" wrapText="1"/>
    </xf>
    <xf numFmtId="0" fontId="14" fillId="0" borderId="8" xfId="0" applyFont="1" applyBorder="1" applyAlignment="1">
      <alignment horizontal="center" vertical="top" wrapText="1"/>
    </xf>
    <xf numFmtId="0" fontId="14" fillId="0" borderId="17" xfId="0" applyFont="1" applyBorder="1" applyAlignment="1">
      <alignment horizontal="center" vertical="top" wrapText="1"/>
    </xf>
    <xf numFmtId="0" fontId="14" fillId="0" borderId="5" xfId="0" applyFont="1" applyBorder="1" applyAlignment="1">
      <alignment horizontal="center" vertical="top" wrapText="1"/>
    </xf>
    <xf numFmtId="0" fontId="1" fillId="0" borderId="7" xfId="0" applyFont="1" applyBorder="1" applyAlignment="1">
      <alignment horizontal="center" vertical="top" wrapText="1"/>
    </xf>
  </cellXfs>
  <cellStyles count="6">
    <cellStyle name="Calculation" xfId="3" builtinId="22"/>
    <cellStyle name="Comma" xfId="1" builtinId="3"/>
    <cellStyle name="Currency" xfId="5" builtinId="4"/>
    <cellStyle name="Hyperlink" xfId="4"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117</xdr:row>
      <xdr:rowOff>47625</xdr:rowOff>
    </xdr:from>
    <xdr:to>
      <xdr:col>2</xdr:col>
      <xdr:colOff>495300</xdr:colOff>
      <xdr:row>155</xdr:row>
      <xdr:rowOff>19050</xdr:rowOff>
    </xdr:to>
    <xdr:pic>
      <xdr:nvPicPr>
        <xdr:cNvPr id="2" name="Picture 1" descr="Document 00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3926800"/>
          <a:ext cx="7800975" cy="7210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117</xdr:row>
      <xdr:rowOff>47625</xdr:rowOff>
    </xdr:from>
    <xdr:to>
      <xdr:col>6</xdr:col>
      <xdr:colOff>495300</xdr:colOff>
      <xdr:row>155</xdr:row>
      <xdr:rowOff>19050</xdr:rowOff>
    </xdr:to>
    <xdr:pic>
      <xdr:nvPicPr>
        <xdr:cNvPr id="2" name="Picture 1" descr="Document 0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3926800"/>
          <a:ext cx="7800975" cy="72104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1924050</xdr:colOff>
      <xdr:row>2</xdr:row>
      <xdr:rowOff>542925</xdr:rowOff>
    </xdr:from>
    <xdr:ext cx="184731" cy="264560"/>
    <xdr:sp macro="" textlink="">
      <xdr:nvSpPr>
        <xdr:cNvPr id="2" name="ZoneTexte 1">
          <a:extLst>
            <a:ext uri="{FF2B5EF4-FFF2-40B4-BE49-F238E27FC236}">
              <a16:creationId xmlns:a16="http://schemas.microsoft.com/office/drawing/2014/main" id="{00000000-0008-0000-0800-000002000000}"/>
            </a:ext>
          </a:extLst>
        </xdr:cNvPr>
        <xdr:cNvSpPr txBox="1"/>
      </xdr:nvSpPr>
      <xdr:spPr>
        <a:xfrm>
          <a:off x="282892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FR"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msteiner@wmo.int" TargetMode="External"/><Relationship Id="rId7" Type="http://schemas.openxmlformats.org/officeDocument/2006/relationships/drawing" Target="../drawings/drawing3.xml"/><Relationship Id="rId2" Type="http://schemas.openxmlformats.org/officeDocument/2006/relationships/hyperlink" Target="http://unfccc.int/files/documentation/submissions_from_observers/application/pdf/information_note_deadline_for_nominations_and_confirmations_in_the_ors.pdf" TargetMode="External"/><Relationship Id="rId1" Type="http://schemas.openxmlformats.org/officeDocument/2006/relationships/hyperlink" Target="http://www.climdev-africa.org/ccda5/abstract_submission" TargetMode="External"/><Relationship Id="rId6" Type="http://schemas.openxmlformats.org/officeDocument/2006/relationships/printerSettings" Target="../printerSettings/printerSettings9.bin"/><Relationship Id="rId5" Type="http://schemas.openxmlformats.org/officeDocument/2006/relationships/hyperlink" Target="http://nr.iisd.org/events/africa-drought-policy-conference/" TargetMode="External"/><Relationship Id="rId4" Type="http://schemas.openxmlformats.org/officeDocument/2006/relationships/hyperlink" Target="https://www.dropbox.com/sh/dcl4p93hm971m40/AAC1ipxm46n1GLA-pfC0TRz2a?dl=0"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meet.wur.nl/annemarie.groot/V0174LF3" TargetMode="External"/><Relationship Id="rId7" Type="http://schemas.openxmlformats.org/officeDocument/2006/relationships/hyperlink" Target="https://www.eumetsat.int/webinar-nowcasting-africa%20%20%20%20%20for%20oresentations" TargetMode="External"/><Relationship Id="rId2" Type="http://schemas.openxmlformats.org/officeDocument/2006/relationships/hyperlink" Target="https://calendar.yahoo.com/" TargetMode="External"/><Relationship Id="rId1" Type="http://schemas.openxmlformats.org/officeDocument/2006/relationships/hyperlink" Target="https://docs.google.com/spreadsheets/d/1ModklmnK16QdYnCdm7k4mJeTGjynR75IMSQxfrbBPnQ/edit" TargetMode="External"/><Relationship Id="rId6" Type="http://schemas.openxmlformats.org/officeDocument/2006/relationships/hyperlink" Target="https://eumetsat.zoom.us/w/86259591664?tk=SZfz68JOb_9Ys6KSKwWq53MnjtqSC-N4mJ88tanO4v8.DQMAAAAUFXjp8BZWbFhWV0wxN1RLcUxNMDNBY0d4aEhRAAAAAAAAAAAAAAAAAAAAAAAAAAAAAA&amp;pwd=STNpRGx4WjZ0MWtuQzlNMG02Rzc4dz09&amp;uuid=WN_a43a5uOmSk2CLjmHvF5T3A" TargetMode="External"/><Relationship Id="rId5" Type="http://schemas.openxmlformats.org/officeDocument/2006/relationships/hyperlink" Target="https://meet.metoffice.gov.uk/karen.mccourt/4ZGWN780" TargetMode="External"/><Relationship Id="rId4" Type="http://schemas.openxmlformats.org/officeDocument/2006/relationships/hyperlink" Target="https://us02web.zoom.us/j/88349977913ID%20de%20r&#233;union%20:%20883%204997%207913%20%20for%20a%20meeting%20on%20update%20of%20seasonal%20forecasts%20for%20RCO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zoomScale="70" zoomScaleNormal="70" workbookViewId="0">
      <pane ySplit="1" topLeftCell="A2" activePane="bottomLeft" state="frozen"/>
      <selection pane="bottomLeft" activeCell="C6" sqref="C6"/>
    </sheetView>
  </sheetViews>
  <sheetFormatPr defaultColWidth="8.85546875" defaultRowHeight="15"/>
  <cols>
    <col min="1" max="1" width="4.7109375" style="9" customWidth="1"/>
    <col min="2" max="2" width="51.42578125" style="557" customWidth="1"/>
    <col min="3" max="3" width="35.7109375" style="557" customWidth="1"/>
    <col min="4" max="4" width="44.5703125" style="557" customWidth="1"/>
    <col min="5" max="5" width="33.28515625" style="557" customWidth="1"/>
    <col min="6" max="6" width="19.5703125" style="558" hidden="1" customWidth="1"/>
    <col min="7" max="7" width="11.28515625" style="558" hidden="1" customWidth="1"/>
    <col min="8" max="8" width="11.7109375" style="1" customWidth="1"/>
    <col min="9" max="16384" width="8.85546875" style="558"/>
  </cols>
  <sheetData>
    <row r="1" spans="1:8">
      <c r="A1" s="348"/>
      <c r="B1" s="453" t="s">
        <v>2146</v>
      </c>
      <c r="C1" s="453" t="s">
        <v>2149</v>
      </c>
      <c r="D1" s="455" t="s">
        <v>2147</v>
      </c>
      <c r="E1" s="453" t="s">
        <v>2153</v>
      </c>
      <c r="F1" s="443" t="s">
        <v>2145</v>
      </c>
      <c r="G1" s="443" t="s">
        <v>2819</v>
      </c>
      <c r="H1" s="453" t="s">
        <v>2893</v>
      </c>
    </row>
    <row r="2" spans="1:8" ht="45">
      <c r="A2" s="381">
        <v>1</v>
      </c>
      <c r="B2" s="303" t="s">
        <v>3379</v>
      </c>
      <c r="C2" s="459" t="s">
        <v>3941</v>
      </c>
      <c r="D2" s="303" t="s">
        <v>3942</v>
      </c>
      <c r="E2" s="303" t="s">
        <v>3943</v>
      </c>
      <c r="F2" s="460"/>
      <c r="G2" s="460"/>
      <c r="H2" s="302" t="s">
        <v>3944</v>
      </c>
    </row>
    <row r="3" spans="1:8" s="444" customFormat="1">
      <c r="A3" s="348">
        <v>2</v>
      </c>
      <c r="B3" s="281" t="s">
        <v>3945</v>
      </c>
      <c r="C3" s="453" t="s">
        <v>3946</v>
      </c>
      <c r="D3" s="281" t="s">
        <v>3947</v>
      </c>
      <c r="E3" s="281" t="s">
        <v>3951</v>
      </c>
      <c r="H3" s="280" t="s">
        <v>3948</v>
      </c>
    </row>
    <row r="4" spans="1:8" s="444" customFormat="1" ht="25.9" customHeight="1">
      <c r="A4" s="348">
        <v>3</v>
      </c>
      <c r="B4" s="281" t="s">
        <v>3954</v>
      </c>
      <c r="C4" s="453" t="s">
        <v>3949</v>
      </c>
      <c r="D4" s="281" t="s">
        <v>3950</v>
      </c>
      <c r="E4" s="281" t="s">
        <v>3952</v>
      </c>
      <c r="H4" s="280" t="s">
        <v>3953</v>
      </c>
    </row>
    <row r="5" spans="1:8" s="567" customFormat="1" ht="30">
      <c r="A5" s="422">
        <v>4</v>
      </c>
      <c r="B5" s="368" t="s">
        <v>3955</v>
      </c>
      <c r="C5" s="563" t="s">
        <v>3956</v>
      </c>
      <c r="D5" s="564" t="s">
        <v>3957</v>
      </c>
      <c r="E5" s="564" t="s">
        <v>3378</v>
      </c>
      <c r="F5" s="565"/>
      <c r="G5" s="565"/>
      <c r="H5" s="566" t="s">
        <v>3380</v>
      </c>
    </row>
    <row r="6" spans="1:8" ht="60">
      <c r="B6" s="581" t="s">
        <v>4318</v>
      </c>
      <c r="C6" s="464"/>
    </row>
    <row r="7" spans="1:8" ht="75">
      <c r="A7" s="9">
        <v>5</v>
      </c>
      <c r="B7" s="581" t="s">
        <v>4314</v>
      </c>
      <c r="C7" s="581" t="s">
        <v>4315</v>
      </c>
      <c r="D7" s="581" t="s">
        <v>4316</v>
      </c>
      <c r="E7" s="581" t="s">
        <v>4317</v>
      </c>
      <c r="H7" s="1" t="s">
        <v>3382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5F7E-91EF-4C98-8E90-2CB95F24B8B5}">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2F981-222C-44CB-BAB4-4820CEF9795E}">
  <dimension ref="A1"/>
  <sheetViews>
    <sheetView topLeftCell="A2"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413"/>
  <sheetViews>
    <sheetView topLeftCell="A2400" zoomScale="80" zoomScaleNormal="80" workbookViewId="0">
      <selection activeCell="B2412" sqref="B2412"/>
    </sheetView>
  </sheetViews>
  <sheetFormatPr defaultColWidth="11.42578125" defaultRowHeight="15"/>
  <cols>
    <col min="1" max="1" width="13.28515625" style="278" customWidth="1"/>
    <col min="2" max="2" width="142.28515625" customWidth="1"/>
    <col min="3" max="3" width="133" customWidth="1"/>
    <col min="4" max="4" width="86.7109375" customWidth="1"/>
    <col min="5" max="5" width="75.42578125" customWidth="1"/>
  </cols>
  <sheetData>
    <row r="1" spans="1:7" s="5" customFormat="1">
      <c r="A1" s="470" t="s">
        <v>261</v>
      </c>
      <c r="B1" s="231" t="s">
        <v>2</v>
      </c>
      <c r="C1" s="232" t="s">
        <v>6</v>
      </c>
      <c r="D1" s="3"/>
      <c r="E1" s="3"/>
      <c r="F1" s="3"/>
      <c r="G1" s="4"/>
    </row>
    <row r="2" spans="1:7" ht="109.5" customHeight="1">
      <c r="A2" s="278" t="s">
        <v>0</v>
      </c>
      <c r="B2" s="2" t="s">
        <v>14</v>
      </c>
      <c r="C2" s="7" t="s">
        <v>3</v>
      </c>
    </row>
    <row r="3" spans="1:7" ht="129" customHeight="1">
      <c r="A3" s="278" t="s">
        <v>1</v>
      </c>
      <c r="B3" t="s">
        <v>10</v>
      </c>
      <c r="C3" s="8" t="s">
        <v>7</v>
      </c>
    </row>
    <row r="4" spans="1:7" ht="56.25" customHeight="1">
      <c r="A4" s="278" t="s">
        <v>262</v>
      </c>
      <c r="B4" s="1" t="s">
        <v>8</v>
      </c>
      <c r="C4" s="9" t="s">
        <v>4</v>
      </c>
    </row>
    <row r="5" spans="1:7" ht="39.75" customHeight="1">
      <c r="A5" s="278" t="s">
        <v>5</v>
      </c>
      <c r="B5" s="1" t="s">
        <v>13</v>
      </c>
      <c r="C5" s="9" t="s">
        <v>11</v>
      </c>
    </row>
    <row r="6" spans="1:7" ht="57.75" customHeight="1">
      <c r="A6" s="278" t="s">
        <v>9</v>
      </c>
      <c r="B6" s="7" t="s">
        <v>12</v>
      </c>
    </row>
    <row r="7" spans="1:7">
      <c r="B7" s="10"/>
    </row>
    <row r="8" spans="1:7">
      <c r="A8" s="471">
        <v>42036</v>
      </c>
    </row>
    <row r="9" spans="1:7" s="1" customFormat="1" ht="62.25" customHeight="1">
      <c r="A9" s="472">
        <v>42037</v>
      </c>
      <c r="B9" s="2" t="s">
        <v>16</v>
      </c>
      <c r="C9" s="1" t="s">
        <v>15</v>
      </c>
    </row>
    <row r="10" spans="1:7">
      <c r="B10" t="s">
        <v>17</v>
      </c>
    </row>
    <row r="11" spans="1:7">
      <c r="A11" s="473" t="s">
        <v>18</v>
      </c>
      <c r="B11" t="s">
        <v>19</v>
      </c>
    </row>
    <row r="12" spans="1:7" ht="45">
      <c r="A12" s="472">
        <v>42096</v>
      </c>
      <c r="B12" s="6" t="s">
        <v>20</v>
      </c>
    </row>
    <row r="13" spans="1:7">
      <c r="B13" t="s">
        <v>21</v>
      </c>
    </row>
    <row r="14" spans="1:7" ht="30">
      <c r="A14" s="472">
        <v>42126</v>
      </c>
      <c r="B14" s="6" t="s">
        <v>22</v>
      </c>
    </row>
    <row r="15" spans="1:7" ht="30">
      <c r="A15" s="472">
        <v>42126</v>
      </c>
      <c r="B15" s="6" t="s">
        <v>23</v>
      </c>
    </row>
    <row r="16" spans="1:7">
      <c r="A16" s="471">
        <v>42157</v>
      </c>
      <c r="B16" s="6" t="s">
        <v>24</v>
      </c>
    </row>
    <row r="17" spans="1:3">
      <c r="A17" s="471">
        <v>42187</v>
      </c>
      <c r="B17" s="6" t="s">
        <v>25</v>
      </c>
    </row>
    <row r="18" spans="1:3">
      <c r="A18" s="471">
        <v>42218</v>
      </c>
      <c r="B18" s="6" t="s">
        <v>26</v>
      </c>
    </row>
    <row r="19" spans="1:3" ht="30">
      <c r="A19" s="474" t="s">
        <v>28</v>
      </c>
      <c r="B19" s="6" t="s">
        <v>29</v>
      </c>
    </row>
    <row r="20" spans="1:3" ht="30">
      <c r="A20" s="278" t="s">
        <v>27</v>
      </c>
      <c r="B20" s="6" t="s">
        <v>402</v>
      </c>
    </row>
    <row r="21" spans="1:3">
      <c r="A21" s="278" t="s">
        <v>27</v>
      </c>
      <c r="B21" s="6" t="s">
        <v>30</v>
      </c>
    </row>
    <row r="22" spans="1:3" ht="30">
      <c r="A22" s="475">
        <v>42060</v>
      </c>
      <c r="B22" s="6" t="s">
        <v>34</v>
      </c>
      <c r="C22" t="s">
        <v>33</v>
      </c>
    </row>
    <row r="23" spans="1:3" ht="30">
      <c r="A23" s="471">
        <v>42058</v>
      </c>
      <c r="B23" s="6" t="s">
        <v>35</v>
      </c>
      <c r="C23" t="s">
        <v>32</v>
      </c>
    </row>
    <row r="24" spans="1:3" s="12" customFormat="1">
      <c r="A24" s="471">
        <v>42059</v>
      </c>
      <c r="B24" s="6" t="s">
        <v>31</v>
      </c>
    </row>
    <row r="25" spans="1:3" s="6" customFormat="1" ht="30">
      <c r="A25" s="475">
        <v>42061</v>
      </c>
      <c r="B25" s="6" t="s">
        <v>39</v>
      </c>
    </row>
    <row r="26" spans="1:3">
      <c r="A26" s="471">
        <v>42062</v>
      </c>
      <c r="B26" s="6" t="s">
        <v>36</v>
      </c>
    </row>
    <row r="27" spans="1:3">
      <c r="B27" s="6" t="s">
        <v>37</v>
      </c>
      <c r="C27" t="s">
        <v>38</v>
      </c>
    </row>
    <row r="28" spans="1:3" ht="30">
      <c r="A28" s="471">
        <v>42062</v>
      </c>
      <c r="B28" s="6" t="s">
        <v>40</v>
      </c>
    </row>
    <row r="29" spans="1:3">
      <c r="A29" s="471">
        <v>42063</v>
      </c>
      <c r="B29" s="6" t="s">
        <v>41</v>
      </c>
    </row>
    <row r="30" spans="1:3">
      <c r="A30" s="471">
        <v>42066</v>
      </c>
      <c r="B30" s="6" t="s">
        <v>42</v>
      </c>
    </row>
    <row r="31" spans="1:3">
      <c r="B31" s="6" t="s">
        <v>43</v>
      </c>
      <c r="C31" s="6" t="s">
        <v>44</v>
      </c>
    </row>
    <row r="32" spans="1:3">
      <c r="A32" s="471">
        <v>42068</v>
      </c>
      <c r="B32" s="6" t="s">
        <v>45</v>
      </c>
    </row>
    <row r="33" spans="1:6">
      <c r="A33" s="278" t="s">
        <v>207</v>
      </c>
      <c r="B33" s="6" t="s">
        <v>208</v>
      </c>
    </row>
    <row r="34" spans="1:6" ht="30">
      <c r="A34" s="471">
        <v>42075</v>
      </c>
      <c r="B34" s="6" t="s">
        <v>209</v>
      </c>
    </row>
    <row r="35" spans="1:6">
      <c r="A35" s="278" t="s">
        <v>210</v>
      </c>
      <c r="B35" s="6" t="s">
        <v>211</v>
      </c>
    </row>
    <row r="36" spans="1:6">
      <c r="B36" s="6" t="s">
        <v>212</v>
      </c>
    </row>
    <row r="37" spans="1:6">
      <c r="B37" s="6" t="s">
        <v>213</v>
      </c>
    </row>
    <row r="38" spans="1:6">
      <c r="B38" s="6" t="s">
        <v>214</v>
      </c>
    </row>
    <row r="39" spans="1:6">
      <c r="B39" s="6" t="s">
        <v>215</v>
      </c>
    </row>
    <row r="40" spans="1:6">
      <c r="B40" s="6" t="s">
        <v>216</v>
      </c>
    </row>
    <row r="41" spans="1:6">
      <c r="A41" s="278" t="s">
        <v>217</v>
      </c>
      <c r="B41" s="6" t="s">
        <v>218</v>
      </c>
    </row>
    <row r="42" spans="1:6" s="157" customFormat="1">
      <c r="A42" s="476"/>
      <c r="B42" s="157" t="s">
        <v>219</v>
      </c>
      <c r="C42" s="157" t="s">
        <v>220</v>
      </c>
    </row>
    <row r="44" spans="1:6">
      <c r="A44" s="471">
        <v>42080</v>
      </c>
      <c r="B44" s="6" t="s">
        <v>221</v>
      </c>
    </row>
    <row r="45" spans="1:6" ht="30">
      <c r="A45" s="471"/>
      <c r="B45" s="6" t="s">
        <v>264</v>
      </c>
    </row>
    <row r="46" spans="1:6" s="6" customFormat="1">
      <c r="A46" s="475">
        <v>42081</v>
      </c>
      <c r="B46" s="6" t="s">
        <v>222</v>
      </c>
      <c r="C46" s="157" t="s">
        <v>223</v>
      </c>
      <c r="D46" s="6" t="s">
        <v>224</v>
      </c>
    </row>
    <row r="47" spans="1:6">
      <c r="A47" s="471">
        <v>42082</v>
      </c>
      <c r="B47" s="158" t="s">
        <v>270</v>
      </c>
      <c r="C47" s="157" t="s">
        <v>225</v>
      </c>
      <c r="F47">
        <f>84000/655.957</f>
        <v>128.05717447942473</v>
      </c>
    </row>
    <row r="48" spans="1:6">
      <c r="A48" s="477" t="s">
        <v>226</v>
      </c>
      <c r="B48" t="s">
        <v>227</v>
      </c>
      <c r="C48" s="157" t="s">
        <v>228</v>
      </c>
    </row>
    <row r="49" spans="1:5">
      <c r="A49" s="278" t="s">
        <v>229</v>
      </c>
      <c r="B49" s="6" t="s">
        <v>230</v>
      </c>
    </row>
    <row r="50" spans="1:5">
      <c r="A50" s="471" t="s">
        <v>234</v>
      </c>
      <c r="B50" s="6" t="s">
        <v>231</v>
      </c>
    </row>
    <row r="51" spans="1:5">
      <c r="A51" s="471">
        <v>42093</v>
      </c>
      <c r="B51" s="6" t="s">
        <v>232</v>
      </c>
    </row>
    <row r="52" spans="1:5">
      <c r="B52" s="6" t="s">
        <v>233</v>
      </c>
    </row>
    <row r="53" spans="1:5">
      <c r="A53" s="478">
        <v>42093</v>
      </c>
      <c r="B53" s="157" t="s">
        <v>236</v>
      </c>
      <c r="C53" s="158" t="s">
        <v>235</v>
      </c>
      <c r="D53" s="158"/>
      <c r="E53" s="158"/>
    </row>
    <row r="54" spans="1:5">
      <c r="A54" s="471">
        <v>42094</v>
      </c>
      <c r="B54" s="6" t="s">
        <v>237</v>
      </c>
    </row>
    <row r="55" spans="1:5" ht="30">
      <c r="A55" s="471">
        <v>42095</v>
      </c>
      <c r="B55" s="6" t="s">
        <v>239</v>
      </c>
      <c r="C55" t="s">
        <v>238</v>
      </c>
    </row>
    <row r="56" spans="1:5">
      <c r="A56" s="471">
        <v>42096</v>
      </c>
      <c r="B56" s="6" t="s">
        <v>240</v>
      </c>
      <c r="C56" s="158" t="s">
        <v>241</v>
      </c>
    </row>
    <row r="57" spans="1:5" s="160" customFormat="1">
      <c r="A57" s="479">
        <v>42100</v>
      </c>
      <c r="B57" s="159" t="s">
        <v>253</v>
      </c>
      <c r="C57" s="251" t="s">
        <v>242</v>
      </c>
    </row>
    <row r="58" spans="1:5" s="160" customFormat="1">
      <c r="A58" s="479">
        <v>42098</v>
      </c>
      <c r="B58" s="159" t="s">
        <v>243</v>
      </c>
      <c r="C58" s="158" t="s">
        <v>244</v>
      </c>
    </row>
    <row r="59" spans="1:5" s="160" customFormat="1">
      <c r="A59" s="479">
        <v>42101</v>
      </c>
      <c r="B59" s="159" t="s">
        <v>245</v>
      </c>
    </row>
    <row r="60" spans="1:5" s="160" customFormat="1">
      <c r="A60" s="479">
        <v>42102</v>
      </c>
      <c r="B60" s="159" t="s">
        <v>246</v>
      </c>
      <c r="C60" s="158" t="s">
        <v>247</v>
      </c>
    </row>
    <row r="61" spans="1:5" s="160" customFormat="1">
      <c r="A61" s="479">
        <v>42102</v>
      </c>
      <c r="B61" s="159" t="s">
        <v>248</v>
      </c>
      <c r="C61" s="158" t="s">
        <v>249</v>
      </c>
    </row>
    <row r="62" spans="1:5" s="160" customFormat="1">
      <c r="A62" s="479">
        <v>42102</v>
      </c>
      <c r="B62" s="159" t="s">
        <v>250</v>
      </c>
      <c r="C62" s="158" t="s">
        <v>255</v>
      </c>
    </row>
    <row r="63" spans="1:5" s="160" customFormat="1">
      <c r="A63" s="479">
        <v>42102</v>
      </c>
      <c r="B63" s="159" t="s">
        <v>251</v>
      </c>
      <c r="C63" s="158" t="s">
        <v>254</v>
      </c>
    </row>
    <row r="64" spans="1:5" s="160" customFormat="1">
      <c r="A64" s="479">
        <v>42102</v>
      </c>
      <c r="B64" s="159" t="s">
        <v>252</v>
      </c>
    </row>
    <row r="65" spans="1:4" s="160" customFormat="1">
      <c r="A65" s="480" t="s">
        <v>256</v>
      </c>
      <c r="B65" s="159" t="s">
        <v>257</v>
      </c>
      <c r="C65" s="158" t="s">
        <v>258</v>
      </c>
    </row>
    <row r="66" spans="1:4" s="160" customFormat="1">
      <c r="A66" s="479">
        <v>42102</v>
      </c>
      <c r="B66" s="159" t="s">
        <v>259</v>
      </c>
      <c r="C66" s="158" t="s">
        <v>260</v>
      </c>
    </row>
    <row r="67" spans="1:4" s="160" customFormat="1">
      <c r="A67" s="480"/>
      <c r="B67" s="159" t="s">
        <v>263</v>
      </c>
    </row>
    <row r="68" spans="1:4" s="160" customFormat="1">
      <c r="A68" s="479"/>
      <c r="B68" s="159" t="s">
        <v>265</v>
      </c>
      <c r="C68" s="158" t="s">
        <v>266</v>
      </c>
    </row>
    <row r="69" spans="1:4" s="160" customFormat="1" ht="30">
      <c r="A69" s="480" t="s">
        <v>267</v>
      </c>
      <c r="B69" s="6" t="s">
        <v>271</v>
      </c>
    </row>
    <row r="70" spans="1:4" s="160" customFormat="1">
      <c r="A70" s="480"/>
    </row>
    <row r="71" spans="1:4" s="160" customFormat="1" ht="30">
      <c r="A71" s="479">
        <v>42251</v>
      </c>
      <c r="B71" s="6" t="s">
        <v>269</v>
      </c>
    </row>
    <row r="72" spans="1:4" s="160" customFormat="1" ht="132.75" customHeight="1">
      <c r="A72" s="471">
        <v>42281</v>
      </c>
      <c r="B72" s="7" t="s">
        <v>273</v>
      </c>
      <c r="C72" t="s">
        <v>268</v>
      </c>
    </row>
    <row r="73" spans="1:4" s="160" customFormat="1" ht="45">
      <c r="A73" s="479">
        <v>42312</v>
      </c>
      <c r="B73" s="6" t="s">
        <v>272</v>
      </c>
    </row>
    <row r="74" spans="1:4" s="229" customFormat="1" ht="60">
      <c r="A74" s="481" t="s">
        <v>274</v>
      </c>
      <c r="B74" s="230" t="s">
        <v>317</v>
      </c>
      <c r="C74" s="229" t="s">
        <v>275</v>
      </c>
    </row>
    <row r="75" spans="1:4">
      <c r="A75" s="278" t="s">
        <v>310</v>
      </c>
      <c r="B75" t="s">
        <v>312</v>
      </c>
    </row>
    <row r="76" spans="1:4" s="6" customFormat="1" ht="45">
      <c r="A76" s="474" t="s">
        <v>311</v>
      </c>
      <c r="B76" s="6" t="s">
        <v>313</v>
      </c>
    </row>
    <row r="77" spans="1:4" s="6" customFormat="1" ht="60">
      <c r="A77" s="474" t="s">
        <v>311</v>
      </c>
      <c r="B77" s="157" t="s">
        <v>314</v>
      </c>
      <c r="C77" s="157" t="s">
        <v>315</v>
      </c>
      <c r="D77" s="6" t="s">
        <v>316</v>
      </c>
    </row>
    <row r="78" spans="1:4" ht="30">
      <c r="A78" s="278" t="s">
        <v>318</v>
      </c>
      <c r="B78" s="6" t="s">
        <v>321</v>
      </c>
      <c r="C78" t="s">
        <v>320</v>
      </c>
    </row>
    <row r="79" spans="1:4" ht="30">
      <c r="A79" s="278" t="s">
        <v>319</v>
      </c>
      <c r="B79" s="6" t="s">
        <v>331</v>
      </c>
    </row>
    <row r="80" spans="1:4" ht="30">
      <c r="A80" s="278" t="s">
        <v>322</v>
      </c>
      <c r="B80" s="6" t="s">
        <v>324</v>
      </c>
    </row>
    <row r="81" spans="1:6" ht="45">
      <c r="A81" s="278" t="s">
        <v>323</v>
      </c>
      <c r="B81" s="6" t="s">
        <v>339</v>
      </c>
    </row>
    <row r="82" spans="1:6" ht="30">
      <c r="A82" s="278" t="s">
        <v>325</v>
      </c>
      <c r="B82" s="6" t="s">
        <v>354</v>
      </c>
    </row>
    <row r="83" spans="1:6">
      <c r="A83" s="278" t="s">
        <v>326</v>
      </c>
      <c r="B83" s="6" t="s">
        <v>327</v>
      </c>
      <c r="C83" t="s">
        <v>328</v>
      </c>
    </row>
    <row r="84" spans="1:6">
      <c r="A84" s="278" t="s">
        <v>326</v>
      </c>
      <c r="B84" s="6" t="s">
        <v>329</v>
      </c>
      <c r="C84" t="s">
        <v>330</v>
      </c>
    </row>
    <row r="85" spans="1:6">
      <c r="A85" s="278" t="s">
        <v>326</v>
      </c>
      <c r="B85" s="6" t="s">
        <v>332</v>
      </c>
      <c r="C85" s="158" t="s">
        <v>336</v>
      </c>
    </row>
    <row r="86" spans="1:6">
      <c r="B86" s="6" t="s">
        <v>333</v>
      </c>
    </row>
    <row r="87" spans="1:6">
      <c r="A87" s="278" t="s">
        <v>334</v>
      </c>
      <c r="B87" s="6" t="s">
        <v>335</v>
      </c>
    </row>
    <row r="88" spans="1:6">
      <c r="A88" s="278" t="s">
        <v>337</v>
      </c>
      <c r="B88" s="6" t="s">
        <v>338</v>
      </c>
    </row>
    <row r="89" spans="1:6" ht="30">
      <c r="A89" s="278" t="s">
        <v>347</v>
      </c>
      <c r="B89" s="6" t="s">
        <v>348</v>
      </c>
    </row>
    <row r="90" spans="1:6" ht="30">
      <c r="A90" s="471" t="s">
        <v>340</v>
      </c>
      <c r="B90" s="6" t="s">
        <v>341</v>
      </c>
    </row>
    <row r="91" spans="1:6">
      <c r="A91" s="471" t="s">
        <v>349</v>
      </c>
      <c r="B91" s="6" t="s">
        <v>350</v>
      </c>
      <c r="C91" t="s">
        <v>351</v>
      </c>
    </row>
    <row r="92" spans="1:6">
      <c r="A92" s="471" t="s">
        <v>346</v>
      </c>
      <c r="B92" s="6"/>
    </row>
    <row r="93" spans="1:6" ht="30">
      <c r="A93" s="278" t="s">
        <v>342</v>
      </c>
      <c r="B93" s="6" t="s">
        <v>344</v>
      </c>
    </row>
    <row r="94" spans="1:6">
      <c r="A94" s="278" t="s">
        <v>345</v>
      </c>
      <c r="B94" s="6" t="s">
        <v>343</v>
      </c>
      <c r="C94" t="s">
        <v>358</v>
      </c>
    </row>
    <row r="95" spans="1:6">
      <c r="A95" s="471" t="s">
        <v>352</v>
      </c>
      <c r="B95" s="6" t="s">
        <v>353</v>
      </c>
      <c r="F95" s="233"/>
    </row>
    <row r="96" spans="1:6" ht="30">
      <c r="A96" s="471" t="s">
        <v>355</v>
      </c>
      <c r="B96" s="6" t="s">
        <v>356</v>
      </c>
    </row>
    <row r="97" spans="1:3" ht="45">
      <c r="A97" s="471" t="s">
        <v>357</v>
      </c>
      <c r="B97" s="6" t="s">
        <v>359</v>
      </c>
      <c r="C97" s="157" t="s">
        <v>360</v>
      </c>
    </row>
    <row r="98" spans="1:3" ht="30">
      <c r="A98" s="471" t="s">
        <v>361</v>
      </c>
      <c r="B98" s="6" t="s">
        <v>362</v>
      </c>
    </row>
    <row r="99" spans="1:3">
      <c r="A99" s="471" t="s">
        <v>361</v>
      </c>
      <c r="B99" s="6" t="s">
        <v>363</v>
      </c>
    </row>
    <row r="100" spans="1:3">
      <c r="A100" s="471" t="s">
        <v>365</v>
      </c>
      <c r="B100" s="6" t="s">
        <v>364</v>
      </c>
    </row>
    <row r="101" spans="1:3">
      <c r="A101" s="278" t="s">
        <v>369</v>
      </c>
      <c r="B101" s="6" t="s">
        <v>366</v>
      </c>
      <c r="C101" t="s">
        <v>370</v>
      </c>
    </row>
    <row r="102" spans="1:3" ht="75">
      <c r="A102" s="471" t="s">
        <v>367</v>
      </c>
      <c r="B102" s="7" t="s">
        <v>368</v>
      </c>
      <c r="C102" s="157" t="s">
        <v>371</v>
      </c>
    </row>
    <row r="103" spans="1:3" ht="45">
      <c r="A103" s="471" t="s">
        <v>372</v>
      </c>
      <c r="B103" s="6" t="s">
        <v>373</v>
      </c>
      <c r="C103" t="s">
        <v>374</v>
      </c>
    </row>
    <row r="104" spans="1:3">
      <c r="A104" s="471" t="s">
        <v>372</v>
      </c>
      <c r="B104" s="6" t="s">
        <v>375</v>
      </c>
      <c r="C104" s="6" t="s">
        <v>376</v>
      </c>
    </row>
    <row r="105" spans="1:3">
      <c r="A105" s="471" t="s">
        <v>377</v>
      </c>
      <c r="B105" s="6" t="s">
        <v>378</v>
      </c>
    </row>
    <row r="106" spans="1:3">
      <c r="A106" s="471" t="s">
        <v>377</v>
      </c>
      <c r="B106" s="6" t="s">
        <v>379</v>
      </c>
      <c r="C106" t="s">
        <v>380</v>
      </c>
    </row>
    <row r="107" spans="1:3" ht="30">
      <c r="A107" s="471" t="s">
        <v>377</v>
      </c>
      <c r="B107" s="6" t="s">
        <v>381</v>
      </c>
      <c r="C107" s="6" t="s">
        <v>382</v>
      </c>
    </row>
    <row r="108" spans="1:3" ht="30">
      <c r="A108" s="471" t="s">
        <v>377</v>
      </c>
      <c r="B108" s="6" t="s">
        <v>383</v>
      </c>
      <c r="C108" s="6" t="s">
        <v>384</v>
      </c>
    </row>
    <row r="109" spans="1:3">
      <c r="A109" s="471" t="s">
        <v>377</v>
      </c>
      <c r="B109" s="6" t="s">
        <v>385</v>
      </c>
      <c r="C109" s="157" t="s">
        <v>387</v>
      </c>
    </row>
    <row r="110" spans="1:3">
      <c r="C110" t="s">
        <v>386</v>
      </c>
    </row>
    <row r="111" spans="1:3">
      <c r="A111" s="278" t="s">
        <v>221</v>
      </c>
      <c r="C111" s="158" t="s">
        <v>388</v>
      </c>
    </row>
    <row r="112" spans="1:3" ht="30">
      <c r="B112" s="157" t="s">
        <v>390</v>
      </c>
      <c r="C112" s="6" t="s">
        <v>389</v>
      </c>
    </row>
    <row r="113" spans="1:3">
      <c r="C113" s="7" t="s">
        <v>391</v>
      </c>
    </row>
    <row r="114" spans="1:3">
      <c r="A114" s="278" t="s">
        <v>392</v>
      </c>
      <c r="C114" s="158" t="s">
        <v>394</v>
      </c>
    </row>
    <row r="115" spans="1:3">
      <c r="A115" s="278" t="s">
        <v>392</v>
      </c>
      <c r="B115" s="158" t="s">
        <v>393</v>
      </c>
      <c r="C115" t="s">
        <v>374</v>
      </c>
    </row>
    <row r="118" spans="1:3">
      <c r="B118" s="6" t="s">
        <v>395</v>
      </c>
    </row>
    <row r="119" spans="1:3">
      <c r="B119" s="6" t="s">
        <v>396</v>
      </c>
      <c r="C119" s="158" t="s">
        <v>397</v>
      </c>
    </row>
    <row r="120" spans="1:3">
      <c r="B120" t="s">
        <v>399</v>
      </c>
      <c r="C120" s="158" t="s">
        <v>398</v>
      </c>
    </row>
    <row r="121" spans="1:3">
      <c r="A121" s="278" t="s">
        <v>400</v>
      </c>
      <c r="B121" s="6" t="s">
        <v>411</v>
      </c>
      <c r="C121" s="158" t="s">
        <v>401</v>
      </c>
    </row>
    <row r="122" spans="1:3">
      <c r="A122" s="278" t="s">
        <v>403</v>
      </c>
      <c r="B122" t="s">
        <v>404</v>
      </c>
      <c r="C122" s="158" t="s">
        <v>405</v>
      </c>
    </row>
    <row r="123" spans="1:3">
      <c r="A123" s="278" t="s">
        <v>403</v>
      </c>
      <c r="B123" s="6" t="s">
        <v>408</v>
      </c>
      <c r="C123" s="158" t="s">
        <v>406</v>
      </c>
    </row>
    <row r="124" spans="1:3">
      <c r="A124" s="278" t="s">
        <v>403</v>
      </c>
      <c r="B124" t="s">
        <v>407</v>
      </c>
    </row>
    <row r="125" spans="1:3">
      <c r="A125" s="278" t="s">
        <v>409</v>
      </c>
      <c r="B125" t="s">
        <v>410</v>
      </c>
    </row>
    <row r="126" spans="1:3">
      <c r="A126" s="278" t="s">
        <v>409</v>
      </c>
      <c r="B126" s="158" t="s">
        <v>412</v>
      </c>
    </row>
    <row r="127" spans="1:3">
      <c r="A127" s="278" t="s">
        <v>414</v>
      </c>
      <c r="B127" t="s">
        <v>413</v>
      </c>
    </row>
    <row r="128" spans="1:3" ht="120">
      <c r="A128" s="278" t="s">
        <v>414</v>
      </c>
      <c r="B128" t="s">
        <v>415</v>
      </c>
      <c r="C128" s="6" t="s">
        <v>442</v>
      </c>
    </row>
    <row r="129" spans="1:3">
      <c r="A129" s="471" t="s">
        <v>416</v>
      </c>
      <c r="B129" s="157" t="s">
        <v>475</v>
      </c>
      <c r="C129" s="158" t="s">
        <v>417</v>
      </c>
    </row>
    <row r="130" spans="1:3">
      <c r="A130" s="471">
        <v>42010</v>
      </c>
      <c r="B130" t="s">
        <v>418</v>
      </c>
    </row>
    <row r="131" spans="1:3">
      <c r="B131" s="6" t="s">
        <v>419</v>
      </c>
    </row>
    <row r="132" spans="1:3">
      <c r="A132" s="471">
        <v>42069</v>
      </c>
      <c r="B132" t="s">
        <v>420</v>
      </c>
      <c r="C132" s="158" t="s">
        <v>421</v>
      </c>
    </row>
    <row r="133" spans="1:3">
      <c r="B133" t="s">
        <v>422</v>
      </c>
    </row>
    <row r="134" spans="1:3">
      <c r="B134" t="s">
        <v>423</v>
      </c>
    </row>
    <row r="135" spans="1:3">
      <c r="B135" t="s">
        <v>424</v>
      </c>
    </row>
    <row r="136" spans="1:3">
      <c r="B136" t="s">
        <v>425</v>
      </c>
      <c r="C136" t="s">
        <v>426</v>
      </c>
    </row>
    <row r="137" spans="1:3">
      <c r="B137" t="s">
        <v>427</v>
      </c>
    </row>
    <row r="138" spans="1:3">
      <c r="B138" t="s">
        <v>428</v>
      </c>
    </row>
    <row r="139" spans="1:3">
      <c r="B139" s="158" t="s">
        <v>429</v>
      </c>
      <c r="C139" s="158" t="s">
        <v>397</v>
      </c>
    </row>
    <row r="140" spans="1:3">
      <c r="B140" t="s">
        <v>430</v>
      </c>
    </row>
    <row r="141" spans="1:3">
      <c r="B141" t="s">
        <v>431</v>
      </c>
      <c r="C141" s="158" t="s">
        <v>432</v>
      </c>
    </row>
    <row r="142" spans="1:3">
      <c r="B142" t="s">
        <v>433</v>
      </c>
      <c r="C142" t="s">
        <v>434</v>
      </c>
    </row>
    <row r="143" spans="1:3">
      <c r="B143" t="s">
        <v>435</v>
      </c>
      <c r="C143" s="158" t="s">
        <v>426</v>
      </c>
    </row>
    <row r="144" spans="1:3">
      <c r="B144" t="s">
        <v>436</v>
      </c>
    </row>
    <row r="145" spans="1:3">
      <c r="B145" t="s">
        <v>437</v>
      </c>
    </row>
    <row r="146" spans="1:3">
      <c r="B146" t="s">
        <v>438</v>
      </c>
    </row>
    <row r="147" spans="1:3">
      <c r="B147" s="158" t="s">
        <v>439</v>
      </c>
    </row>
    <row r="148" spans="1:3">
      <c r="B148" t="s">
        <v>440</v>
      </c>
    </row>
    <row r="149" spans="1:3">
      <c r="A149" s="471">
        <v>42130</v>
      </c>
      <c r="B149" t="s">
        <v>441</v>
      </c>
    </row>
    <row r="150" spans="1:3">
      <c r="A150" s="471">
        <v>42130</v>
      </c>
      <c r="B150" t="s">
        <v>443</v>
      </c>
      <c r="C150" t="s">
        <v>444</v>
      </c>
    </row>
    <row r="151" spans="1:3">
      <c r="C151" t="s">
        <v>446</v>
      </c>
    </row>
    <row r="152" spans="1:3">
      <c r="C152" t="s">
        <v>445</v>
      </c>
    </row>
    <row r="153" spans="1:3" ht="60">
      <c r="C153" s="6" t="s">
        <v>447</v>
      </c>
    </row>
    <row r="154" spans="1:3">
      <c r="C154" t="s">
        <v>449</v>
      </c>
    </row>
    <row r="155" spans="1:3">
      <c r="C155" t="s">
        <v>448</v>
      </c>
    </row>
    <row r="156" spans="1:3">
      <c r="C156" t="s">
        <v>450</v>
      </c>
    </row>
    <row r="157" spans="1:3">
      <c r="B157" s="157" t="s">
        <v>476</v>
      </c>
      <c r="C157" s="158" t="s">
        <v>477</v>
      </c>
    </row>
    <row r="158" spans="1:3">
      <c r="B158" t="s">
        <v>451</v>
      </c>
    </row>
    <row r="159" spans="1:3" ht="45">
      <c r="A159" s="471">
        <v>42222</v>
      </c>
      <c r="B159" s="6" t="s">
        <v>452</v>
      </c>
    </row>
    <row r="160" spans="1:3">
      <c r="A160" s="471">
        <v>42222</v>
      </c>
      <c r="B160" t="s">
        <v>453</v>
      </c>
    </row>
    <row r="161" spans="1:5">
      <c r="A161" s="278" t="s">
        <v>456</v>
      </c>
      <c r="B161" t="s">
        <v>454</v>
      </c>
    </row>
    <row r="162" spans="1:5">
      <c r="A162" s="278" t="s">
        <v>457</v>
      </c>
      <c r="B162" t="s">
        <v>460</v>
      </c>
      <c r="C162" s="6" t="s">
        <v>458</v>
      </c>
    </row>
    <row r="163" spans="1:5" ht="30">
      <c r="A163" s="278" t="s">
        <v>459</v>
      </c>
      <c r="B163" s="6" t="s">
        <v>589</v>
      </c>
      <c r="C163" t="s">
        <v>461</v>
      </c>
    </row>
    <row r="164" spans="1:5">
      <c r="B164" s="157" t="s">
        <v>462</v>
      </c>
      <c r="C164" s="158" t="s">
        <v>463</v>
      </c>
    </row>
    <row r="165" spans="1:5">
      <c r="B165" t="s">
        <v>464</v>
      </c>
    </row>
    <row r="166" spans="1:5">
      <c r="A166" s="278" t="s">
        <v>465</v>
      </c>
      <c r="B166" t="s">
        <v>466</v>
      </c>
    </row>
    <row r="167" spans="1:5" ht="37.5" customHeight="1">
      <c r="A167" s="278" t="s">
        <v>467</v>
      </c>
      <c r="B167" t="s">
        <v>468</v>
      </c>
    </row>
    <row r="168" spans="1:5" ht="285">
      <c r="A168" s="473" t="s">
        <v>469</v>
      </c>
      <c r="B168" s="247" t="s">
        <v>474</v>
      </c>
      <c r="C168" s="7" t="s">
        <v>471</v>
      </c>
      <c r="D168" s="7" t="s">
        <v>472</v>
      </c>
      <c r="E168" s="6" t="s">
        <v>473</v>
      </c>
    </row>
    <row r="169" spans="1:5">
      <c r="B169" t="s">
        <v>470</v>
      </c>
    </row>
    <row r="170" spans="1:5">
      <c r="B170" s="6" t="s">
        <v>478</v>
      </c>
    </row>
    <row r="171" spans="1:5">
      <c r="B171" s="6" t="s">
        <v>479</v>
      </c>
    </row>
    <row r="172" spans="1:5" ht="45">
      <c r="A172" s="278" t="s">
        <v>480</v>
      </c>
      <c r="B172" s="6" t="s">
        <v>481</v>
      </c>
    </row>
    <row r="173" spans="1:5" ht="87" customHeight="1">
      <c r="A173" s="278" t="s">
        <v>482</v>
      </c>
      <c r="B173" s="6" t="s">
        <v>483</v>
      </c>
    </row>
    <row r="174" spans="1:5">
      <c r="B174" s="6" t="s">
        <v>484</v>
      </c>
    </row>
    <row r="175" spans="1:5">
      <c r="B175" s="6" t="s">
        <v>221</v>
      </c>
    </row>
    <row r="176" spans="1:5" s="158" customFormat="1" ht="30.75" thickBot="1">
      <c r="A176" s="466"/>
      <c r="B176" s="157" t="s">
        <v>485</v>
      </c>
    </row>
    <row r="177" spans="1:7" ht="20.25" thickTop="1" thickBot="1">
      <c r="B177" s="6" t="s">
        <v>505</v>
      </c>
      <c r="C177" s="6" t="s">
        <v>486</v>
      </c>
      <c r="D177" s="235" t="s">
        <v>487</v>
      </c>
      <c r="E177" s="723" t="s">
        <v>493</v>
      </c>
      <c r="F177" s="724"/>
      <c r="G177" s="725"/>
    </row>
    <row r="178" spans="1:7" ht="38.25" thickBot="1">
      <c r="A178" s="278" t="s">
        <v>506</v>
      </c>
      <c r="B178" s="6" t="s">
        <v>507</v>
      </c>
      <c r="D178" s="236" t="s">
        <v>488</v>
      </c>
      <c r="E178" s="237" t="s">
        <v>494</v>
      </c>
      <c r="F178" s="234" t="s">
        <v>495</v>
      </c>
      <c r="G178" s="240" t="s">
        <v>496</v>
      </c>
    </row>
    <row r="179" spans="1:7" ht="31.5" thickBot="1">
      <c r="A179" s="278" t="s">
        <v>508</v>
      </c>
      <c r="B179" s="6" t="s">
        <v>587</v>
      </c>
      <c r="D179" s="236" t="s">
        <v>489</v>
      </c>
      <c r="E179" s="237" t="s">
        <v>497</v>
      </c>
      <c r="F179" s="238">
        <v>1998</v>
      </c>
      <c r="G179" s="239">
        <v>1990</v>
      </c>
    </row>
    <row r="180" spans="1:7" ht="19.5" thickBot="1">
      <c r="B180" s="6" t="s">
        <v>509</v>
      </c>
      <c r="D180" s="236" t="s">
        <v>490</v>
      </c>
      <c r="E180" s="241" t="s">
        <v>498</v>
      </c>
      <c r="F180" s="242">
        <v>1990</v>
      </c>
      <c r="G180" s="243">
        <v>2009</v>
      </c>
    </row>
    <row r="181" spans="1:7" ht="39" thickTop="1" thickBot="1">
      <c r="B181" s="6" t="s">
        <v>510</v>
      </c>
      <c r="D181" s="235" t="s">
        <v>491</v>
      </c>
      <c r="E181" s="723" t="s">
        <v>499</v>
      </c>
      <c r="F181" s="724"/>
      <c r="G181" s="725"/>
    </row>
    <row r="182" spans="1:7" ht="31.5" thickBot="1">
      <c r="A182" s="278" t="s">
        <v>511</v>
      </c>
      <c r="B182" s="6" t="s">
        <v>512</v>
      </c>
      <c r="D182" s="235"/>
      <c r="E182" s="237" t="s">
        <v>500</v>
      </c>
      <c r="F182" s="238">
        <v>1990</v>
      </c>
      <c r="G182" s="239">
        <v>1989</v>
      </c>
    </row>
    <row r="183" spans="1:7" ht="38.25" thickBot="1">
      <c r="A183" s="278" t="s">
        <v>511</v>
      </c>
      <c r="B183" s="6" t="s">
        <v>513</v>
      </c>
      <c r="D183" s="235" t="s">
        <v>492</v>
      </c>
      <c r="E183" s="241" t="s">
        <v>501</v>
      </c>
      <c r="F183" s="242">
        <v>1998</v>
      </c>
      <c r="G183" s="243">
        <v>2002</v>
      </c>
    </row>
    <row r="184" spans="1:7" ht="121.5" thickTop="1" thickBot="1">
      <c r="A184" s="278" t="s">
        <v>522</v>
      </c>
      <c r="B184" s="6" t="s">
        <v>514</v>
      </c>
      <c r="C184" s="6" t="s">
        <v>515</v>
      </c>
      <c r="E184" s="723" t="s">
        <v>502</v>
      </c>
      <c r="F184" s="724"/>
      <c r="G184" s="725"/>
    </row>
    <row r="185" spans="1:7" ht="15.75" thickBot="1">
      <c r="B185" s="6" t="s">
        <v>517</v>
      </c>
      <c r="C185" t="s">
        <v>516</v>
      </c>
      <c r="E185" s="237" t="s">
        <v>503</v>
      </c>
      <c r="F185" s="238">
        <v>2010</v>
      </c>
      <c r="G185" s="239">
        <v>2010</v>
      </c>
    </row>
    <row r="186" spans="1:7" ht="30.75" thickBot="1">
      <c r="B186" s="6" t="s">
        <v>518</v>
      </c>
      <c r="C186" s="6" t="s">
        <v>519</v>
      </c>
      <c r="E186" s="241" t="s">
        <v>504</v>
      </c>
      <c r="F186" s="242">
        <v>1983</v>
      </c>
      <c r="G186" s="243">
        <v>1983</v>
      </c>
    </row>
    <row r="187" spans="1:7" ht="30.75" thickTop="1">
      <c r="B187" s="6" t="s">
        <v>520</v>
      </c>
      <c r="C187" s="6" t="s">
        <v>521</v>
      </c>
    </row>
    <row r="188" spans="1:7" ht="45">
      <c r="A188" s="278" t="s">
        <v>511</v>
      </c>
      <c r="B188" s="6" t="s">
        <v>528</v>
      </c>
      <c r="C188" s="6" t="s">
        <v>523</v>
      </c>
    </row>
    <row r="189" spans="1:7">
      <c r="A189" s="278" t="s">
        <v>524</v>
      </c>
      <c r="B189" s="6" t="s">
        <v>525</v>
      </c>
      <c r="C189" s="6" t="s">
        <v>526</v>
      </c>
    </row>
    <row r="190" spans="1:7">
      <c r="B190" s="6" t="s">
        <v>527</v>
      </c>
    </row>
    <row r="191" spans="1:7" ht="30">
      <c r="B191" s="6" t="s">
        <v>530</v>
      </c>
      <c r="C191" s="6" t="s">
        <v>529</v>
      </c>
    </row>
    <row r="192" spans="1:7" ht="52.5">
      <c r="B192" s="6" t="s">
        <v>532</v>
      </c>
      <c r="C192" s="6" t="s">
        <v>531</v>
      </c>
    </row>
    <row r="193" spans="1:4">
      <c r="B193" s="6" t="s">
        <v>533</v>
      </c>
    </row>
    <row r="194" spans="1:4">
      <c r="B194" s="6" t="s">
        <v>534</v>
      </c>
      <c r="C194" s="157" t="s">
        <v>535</v>
      </c>
    </row>
    <row r="195" spans="1:4">
      <c r="B195" s="6" t="s">
        <v>536</v>
      </c>
    </row>
    <row r="196" spans="1:4" ht="375">
      <c r="A196" s="278" t="s">
        <v>524</v>
      </c>
      <c r="B196" s="6" t="s">
        <v>537</v>
      </c>
      <c r="C196" s="6" t="s">
        <v>539</v>
      </c>
    </row>
    <row r="197" spans="1:4" ht="30">
      <c r="A197" s="278" t="s">
        <v>538</v>
      </c>
      <c r="B197" s="6" t="s">
        <v>540</v>
      </c>
    </row>
    <row r="198" spans="1:4">
      <c r="C198" s="158" t="s">
        <v>541</v>
      </c>
    </row>
    <row r="199" spans="1:4" ht="45">
      <c r="A199" s="278" t="s">
        <v>542</v>
      </c>
      <c r="B199" s="6" t="s">
        <v>543</v>
      </c>
    </row>
    <row r="200" spans="1:4">
      <c r="A200" s="471">
        <v>42011</v>
      </c>
      <c r="B200" s="6" t="s">
        <v>544</v>
      </c>
      <c r="C200" t="s">
        <v>545</v>
      </c>
    </row>
    <row r="202" spans="1:4">
      <c r="B202" s="6" t="s">
        <v>546</v>
      </c>
    </row>
    <row r="203" spans="1:4" ht="21" customHeight="1">
      <c r="A203" s="471">
        <v>42042</v>
      </c>
      <c r="B203" s="6" t="s">
        <v>547</v>
      </c>
      <c r="C203" t="s">
        <v>550</v>
      </c>
    </row>
    <row r="204" spans="1:4" ht="51" customHeight="1">
      <c r="B204" s="6" t="s">
        <v>549</v>
      </c>
      <c r="C204" s="158" t="s">
        <v>548</v>
      </c>
    </row>
    <row r="205" spans="1:4" hidden="1">
      <c r="B205" s="6" t="s">
        <v>551</v>
      </c>
    </row>
    <row r="206" spans="1:4" ht="165">
      <c r="A206" s="471">
        <v>42162</v>
      </c>
      <c r="C206" s="6" t="s">
        <v>552</v>
      </c>
    </row>
    <row r="207" spans="1:4" ht="30">
      <c r="C207" s="6" t="s">
        <v>553</v>
      </c>
    </row>
    <row r="208" spans="1:4" ht="75">
      <c r="B208" s="6" t="s">
        <v>554</v>
      </c>
      <c r="C208" s="6" t="s">
        <v>555</v>
      </c>
      <c r="D208" s="6"/>
    </row>
    <row r="210" spans="1:4" ht="75">
      <c r="A210" s="471">
        <v>42223</v>
      </c>
      <c r="B210" s="158" t="s">
        <v>563</v>
      </c>
      <c r="C210" s="6" t="s">
        <v>557</v>
      </c>
      <c r="D210" t="s">
        <v>556</v>
      </c>
    </row>
    <row r="211" spans="1:4" ht="30">
      <c r="C211" s="6" t="s">
        <v>558</v>
      </c>
    </row>
    <row r="212" spans="1:4" ht="30">
      <c r="C212" s="6" t="s">
        <v>559</v>
      </c>
    </row>
    <row r="213" spans="1:4" ht="30">
      <c r="C213" s="6" t="s">
        <v>560</v>
      </c>
      <c r="D213" s="158" t="s">
        <v>561</v>
      </c>
    </row>
    <row r="214" spans="1:4">
      <c r="D214" s="158" t="s">
        <v>562</v>
      </c>
    </row>
    <row r="215" spans="1:4" ht="45">
      <c r="C215" s="6" t="s">
        <v>564</v>
      </c>
    </row>
    <row r="216" spans="1:4" ht="165">
      <c r="B216" s="158" t="s">
        <v>565</v>
      </c>
      <c r="C216" s="157" t="s">
        <v>579</v>
      </c>
    </row>
    <row r="217" spans="1:4" ht="135">
      <c r="B217" s="252" t="s">
        <v>566</v>
      </c>
      <c r="C217" s="253" t="s">
        <v>638</v>
      </c>
    </row>
    <row r="218" spans="1:4" ht="105">
      <c r="B218" t="s">
        <v>567</v>
      </c>
      <c r="C218" s="6" t="s">
        <v>568</v>
      </c>
    </row>
    <row r="219" spans="1:4" ht="15.75">
      <c r="C219" s="244" t="s">
        <v>569</v>
      </c>
    </row>
    <row r="220" spans="1:4" ht="15.75">
      <c r="C220" s="244" t="s">
        <v>570</v>
      </c>
    </row>
    <row r="221" spans="1:4" ht="47.25">
      <c r="C221" s="246" t="s">
        <v>571</v>
      </c>
    </row>
    <row r="222" spans="1:4" ht="15.75">
      <c r="C222" s="244"/>
    </row>
    <row r="223" spans="1:4">
      <c r="C223" s="245" t="s">
        <v>572</v>
      </c>
    </row>
    <row r="224" spans="1:4" ht="15.75">
      <c r="C224" s="244"/>
    </row>
    <row r="225" spans="1:5">
      <c r="C225" s="245" t="s">
        <v>573</v>
      </c>
    </row>
    <row r="227" spans="1:5">
      <c r="A227" s="471">
        <v>42254</v>
      </c>
      <c r="B227" t="s">
        <v>574</v>
      </c>
      <c r="C227" t="s">
        <v>575</v>
      </c>
    </row>
    <row r="228" spans="1:5" ht="30">
      <c r="C228" s="6" t="s">
        <v>576</v>
      </c>
    </row>
    <row r="229" spans="1:5">
      <c r="C229" s="158" t="s">
        <v>577</v>
      </c>
    </row>
    <row r="230" spans="1:5">
      <c r="C230" t="s">
        <v>578</v>
      </c>
    </row>
    <row r="231" spans="1:5" ht="90">
      <c r="B231" t="s">
        <v>580</v>
      </c>
      <c r="C231" s="6" t="s">
        <v>583</v>
      </c>
    </row>
    <row r="232" spans="1:5">
      <c r="A232" s="471">
        <v>42254</v>
      </c>
      <c r="B232" s="6" t="s">
        <v>588</v>
      </c>
    </row>
    <row r="233" spans="1:5">
      <c r="A233" s="471"/>
      <c r="B233" s="6"/>
    </row>
    <row r="234" spans="1:5">
      <c r="A234" s="471"/>
      <c r="B234" s="6"/>
    </row>
    <row r="235" spans="1:5" s="158" customFormat="1" ht="150">
      <c r="A235" s="466" t="s">
        <v>581</v>
      </c>
      <c r="B235" s="158" t="s">
        <v>582</v>
      </c>
      <c r="C235" s="249" t="s">
        <v>597</v>
      </c>
      <c r="D235" s="248" t="s">
        <v>598</v>
      </c>
      <c r="E235" s="9" t="s">
        <v>599</v>
      </c>
    </row>
    <row r="236" spans="1:5" s="158" customFormat="1" ht="120">
      <c r="A236" s="466"/>
      <c r="C236" s="249"/>
      <c r="D236" s="248" t="s">
        <v>601</v>
      </c>
      <c r="E236" s="9" t="s">
        <v>600</v>
      </c>
    </row>
    <row r="237" spans="1:5" s="158" customFormat="1" ht="120">
      <c r="A237" s="466"/>
      <c r="C237" s="249"/>
      <c r="D237" s="248" t="s">
        <v>602</v>
      </c>
      <c r="E237" s="9"/>
    </row>
    <row r="238" spans="1:5">
      <c r="A238" s="278" t="s">
        <v>585</v>
      </c>
      <c r="B238" t="s">
        <v>584</v>
      </c>
      <c r="C238" t="s">
        <v>592</v>
      </c>
    </row>
    <row r="240" spans="1:5">
      <c r="A240" s="278" t="s">
        <v>581</v>
      </c>
      <c r="B240" t="s">
        <v>586</v>
      </c>
    </row>
    <row r="241" spans="1:3" s="158" customFormat="1">
      <c r="A241" s="466" t="s">
        <v>585</v>
      </c>
      <c r="B241" s="158" t="s">
        <v>590</v>
      </c>
      <c r="C241" s="158" t="s">
        <v>591</v>
      </c>
    </row>
    <row r="242" spans="1:3">
      <c r="B242" s="6" t="s">
        <v>593</v>
      </c>
      <c r="C242" s="158" t="s">
        <v>594</v>
      </c>
    </row>
    <row r="243" spans="1:3" ht="45">
      <c r="A243" s="278" t="s">
        <v>581</v>
      </c>
      <c r="B243" s="158" t="s">
        <v>595</v>
      </c>
      <c r="C243" s="6" t="s">
        <v>596</v>
      </c>
    </row>
    <row r="244" spans="1:3">
      <c r="A244" s="278" t="s">
        <v>603</v>
      </c>
      <c r="B244" t="s">
        <v>604</v>
      </c>
    </row>
    <row r="245" spans="1:3" ht="30">
      <c r="B245" s="158" t="s">
        <v>605</v>
      </c>
      <c r="C245" s="157" t="s">
        <v>606</v>
      </c>
    </row>
    <row r="246" spans="1:3">
      <c r="B246" s="158" t="s">
        <v>607</v>
      </c>
    </row>
    <row r="247" spans="1:3">
      <c r="A247" s="278" t="s">
        <v>608</v>
      </c>
      <c r="B247" s="158" t="s">
        <v>609</v>
      </c>
      <c r="C247" t="s">
        <v>610</v>
      </c>
    </row>
    <row r="248" spans="1:3">
      <c r="A248" s="278" t="s">
        <v>612</v>
      </c>
      <c r="B248" s="158" t="s">
        <v>613</v>
      </c>
      <c r="C248" t="s">
        <v>611</v>
      </c>
    </row>
    <row r="250" spans="1:3">
      <c r="B250" s="250" t="s">
        <v>615</v>
      </c>
      <c r="C250" t="s">
        <v>614</v>
      </c>
    </row>
    <row r="251" spans="1:3">
      <c r="A251" s="278" t="s">
        <v>616</v>
      </c>
      <c r="B251" s="158" t="s">
        <v>617</v>
      </c>
      <c r="C251" t="s">
        <v>618</v>
      </c>
    </row>
    <row r="252" spans="1:3">
      <c r="B252" s="159" t="s">
        <v>619</v>
      </c>
      <c r="C252" t="s">
        <v>620</v>
      </c>
    </row>
    <row r="253" spans="1:3">
      <c r="A253" s="278" t="s">
        <v>621</v>
      </c>
      <c r="B253" s="158" t="s">
        <v>622</v>
      </c>
      <c r="C253" t="s">
        <v>623</v>
      </c>
    </row>
    <row r="254" spans="1:3">
      <c r="C254" t="s">
        <v>624</v>
      </c>
    </row>
    <row r="256" spans="1:3">
      <c r="A256" s="278" t="s">
        <v>625</v>
      </c>
      <c r="B256" t="s">
        <v>626</v>
      </c>
    </row>
    <row r="257" spans="1:3" ht="45">
      <c r="A257" s="278" t="s">
        <v>627</v>
      </c>
      <c r="B257" s="6" t="s">
        <v>629</v>
      </c>
      <c r="C257" s="7" t="s">
        <v>628</v>
      </c>
    </row>
    <row r="258" spans="1:3">
      <c r="A258" s="278" t="s">
        <v>630</v>
      </c>
      <c r="B258" t="s">
        <v>631</v>
      </c>
    </row>
    <row r="259" spans="1:3">
      <c r="A259" s="471">
        <v>42071</v>
      </c>
      <c r="B259" t="s">
        <v>632</v>
      </c>
    </row>
    <row r="260" spans="1:3">
      <c r="A260" s="471">
        <v>42071</v>
      </c>
      <c r="B260" t="s">
        <v>633</v>
      </c>
      <c r="C260" s="158" t="s">
        <v>634</v>
      </c>
    </row>
    <row r="261" spans="1:3" ht="30">
      <c r="A261" s="471">
        <v>42221</v>
      </c>
      <c r="B261" s="6" t="s">
        <v>635</v>
      </c>
    </row>
    <row r="262" spans="1:3">
      <c r="B262" t="s">
        <v>636</v>
      </c>
    </row>
    <row r="263" spans="1:3" ht="38.1" customHeight="1">
      <c r="A263" s="471">
        <v>42221</v>
      </c>
      <c r="B263" s="6" t="s">
        <v>644</v>
      </c>
      <c r="C263" s="6" t="s">
        <v>637</v>
      </c>
    </row>
    <row r="264" spans="1:3" ht="30">
      <c r="A264" s="278" t="s">
        <v>639</v>
      </c>
      <c r="B264" s="6" t="s">
        <v>643</v>
      </c>
      <c r="C264" t="s">
        <v>640</v>
      </c>
    </row>
    <row r="265" spans="1:3">
      <c r="A265" s="471">
        <v>42223</v>
      </c>
      <c r="B265" s="6" t="s">
        <v>641</v>
      </c>
    </row>
    <row r="266" spans="1:3">
      <c r="A266" s="471"/>
      <c r="B266" s="6"/>
    </row>
    <row r="267" spans="1:3">
      <c r="A267" s="471">
        <v>42224</v>
      </c>
      <c r="B267" t="s">
        <v>642</v>
      </c>
    </row>
    <row r="268" spans="1:3" ht="45">
      <c r="A268" s="471">
        <v>42226</v>
      </c>
      <c r="B268" s="6" t="s">
        <v>645</v>
      </c>
      <c r="C268" s="6" t="s">
        <v>654</v>
      </c>
    </row>
    <row r="269" spans="1:3" ht="180">
      <c r="A269" s="471">
        <v>42226</v>
      </c>
      <c r="B269" s="157" t="s">
        <v>645</v>
      </c>
      <c r="C269" s="6" t="s">
        <v>653</v>
      </c>
    </row>
    <row r="270" spans="1:3" ht="165">
      <c r="A270" s="471">
        <v>42226</v>
      </c>
      <c r="B270" s="157" t="s">
        <v>645</v>
      </c>
      <c r="C270" s="6" t="s">
        <v>652</v>
      </c>
    </row>
    <row r="271" spans="1:3">
      <c r="A271" s="471">
        <v>42226</v>
      </c>
      <c r="B271" s="157" t="s">
        <v>645</v>
      </c>
      <c r="C271" s="6" t="s">
        <v>646</v>
      </c>
    </row>
    <row r="272" spans="1:3" ht="225">
      <c r="A272" s="471"/>
      <c r="B272" s="157"/>
      <c r="C272" s="6" t="s">
        <v>651</v>
      </c>
    </row>
    <row r="273" spans="1:3" ht="240">
      <c r="A273" s="471">
        <v>42226</v>
      </c>
      <c r="B273" s="157" t="s">
        <v>645</v>
      </c>
      <c r="C273" s="6" t="s">
        <v>650</v>
      </c>
    </row>
    <row r="274" spans="1:3">
      <c r="A274" s="471">
        <v>42226</v>
      </c>
      <c r="B274" s="157" t="s">
        <v>645</v>
      </c>
    </row>
    <row r="275" spans="1:3" ht="30">
      <c r="B275" s="6" t="s">
        <v>647</v>
      </c>
      <c r="C275" t="s">
        <v>648</v>
      </c>
    </row>
    <row r="276" spans="1:3">
      <c r="B276" s="157" t="s">
        <v>649</v>
      </c>
      <c r="C276" s="158" t="s">
        <v>397</v>
      </c>
    </row>
    <row r="277" spans="1:3">
      <c r="A277" s="471">
        <v>42227</v>
      </c>
      <c r="B277" t="s">
        <v>659</v>
      </c>
    </row>
    <row r="278" spans="1:3">
      <c r="B278" s="157" t="s">
        <v>655</v>
      </c>
    </row>
    <row r="279" spans="1:3">
      <c r="B279" s="6" t="s">
        <v>658</v>
      </c>
    </row>
    <row r="280" spans="1:3">
      <c r="B280" t="s">
        <v>656</v>
      </c>
    </row>
    <row r="281" spans="1:3">
      <c r="C281" s="245" t="s">
        <v>657</v>
      </c>
    </row>
    <row r="282" spans="1:3">
      <c r="A282" s="471">
        <v>42228</v>
      </c>
      <c r="B282" t="s">
        <v>660</v>
      </c>
      <c r="C282" t="s">
        <v>661</v>
      </c>
    </row>
    <row r="283" spans="1:3">
      <c r="A283" s="471">
        <v>42228</v>
      </c>
      <c r="B283" t="s">
        <v>662</v>
      </c>
    </row>
    <row r="284" spans="1:3">
      <c r="A284" s="471">
        <v>42229</v>
      </c>
      <c r="B284" t="s">
        <v>663</v>
      </c>
    </row>
    <row r="285" spans="1:3">
      <c r="B285" t="s">
        <v>664</v>
      </c>
    </row>
    <row r="286" spans="1:3">
      <c r="A286" s="471">
        <v>42230</v>
      </c>
      <c r="B286" s="6" t="s">
        <v>666</v>
      </c>
      <c r="C286" t="s">
        <v>669</v>
      </c>
    </row>
    <row r="287" spans="1:3" ht="60">
      <c r="B287" s="6" t="s">
        <v>665</v>
      </c>
      <c r="C287" s="6" t="s">
        <v>674</v>
      </c>
    </row>
    <row r="288" spans="1:3">
      <c r="B288" s="252" t="s">
        <v>667</v>
      </c>
      <c r="C288" s="252" t="s">
        <v>397</v>
      </c>
    </row>
    <row r="289" spans="1:3">
      <c r="B289" s="252" t="s">
        <v>668</v>
      </c>
      <c r="C289" s="252" t="s">
        <v>526</v>
      </c>
    </row>
    <row r="290" spans="1:3">
      <c r="B290" s="252" t="s">
        <v>670</v>
      </c>
      <c r="C290" s="252" t="s">
        <v>526</v>
      </c>
    </row>
    <row r="292" spans="1:3">
      <c r="A292" s="471">
        <v>42233</v>
      </c>
      <c r="B292" s="252" t="s">
        <v>671</v>
      </c>
      <c r="C292" s="252" t="s">
        <v>397</v>
      </c>
    </row>
    <row r="293" spans="1:3" s="6" customFormat="1" ht="30">
      <c r="A293" s="474"/>
      <c r="B293" s="253" t="s">
        <v>733</v>
      </c>
      <c r="C293" s="6" t="s">
        <v>397</v>
      </c>
    </row>
    <row r="294" spans="1:3">
      <c r="B294" s="13" t="s">
        <v>672</v>
      </c>
      <c r="C294" s="13" t="s">
        <v>673</v>
      </c>
    </row>
    <row r="295" spans="1:3">
      <c r="B295" t="s">
        <v>675</v>
      </c>
      <c r="C295" t="s">
        <v>397</v>
      </c>
    </row>
    <row r="296" spans="1:3">
      <c r="A296" s="471">
        <v>42234</v>
      </c>
      <c r="B296" t="s">
        <v>676</v>
      </c>
      <c r="C296" t="s">
        <v>673</v>
      </c>
    </row>
    <row r="298" spans="1:3">
      <c r="A298" s="471">
        <v>42235</v>
      </c>
      <c r="B298" s="6" t="s">
        <v>677</v>
      </c>
    </row>
    <row r="299" spans="1:3">
      <c r="B299" t="s">
        <v>678</v>
      </c>
    </row>
    <row r="300" spans="1:3" ht="51" customHeight="1">
      <c r="B300" s="6" t="s">
        <v>734</v>
      </c>
      <c r="C300" t="s">
        <v>221</v>
      </c>
    </row>
    <row r="301" spans="1:3">
      <c r="A301" s="471">
        <v>42236</v>
      </c>
      <c r="B301" t="s">
        <v>679</v>
      </c>
      <c r="C301" s="6" t="s">
        <v>680</v>
      </c>
    </row>
    <row r="302" spans="1:3">
      <c r="A302" s="471">
        <v>42236</v>
      </c>
      <c r="B302" s="6" t="s">
        <v>681</v>
      </c>
    </row>
    <row r="303" spans="1:3">
      <c r="B303" t="s">
        <v>682</v>
      </c>
    </row>
    <row r="304" spans="1:3" ht="195">
      <c r="A304" s="471">
        <v>42237</v>
      </c>
      <c r="B304" s="6" t="s">
        <v>735</v>
      </c>
      <c r="C304" s="6" t="s">
        <v>683</v>
      </c>
    </row>
    <row r="305" spans="1:3" ht="120">
      <c r="B305" t="s">
        <v>684</v>
      </c>
      <c r="C305" s="6" t="s">
        <v>685</v>
      </c>
    </row>
    <row r="307" spans="1:3">
      <c r="A307" s="471">
        <v>42240</v>
      </c>
      <c r="B307" t="s">
        <v>686</v>
      </c>
      <c r="C307" t="s">
        <v>687</v>
      </c>
    </row>
    <row r="308" spans="1:3">
      <c r="C308" t="s">
        <v>397</v>
      </c>
    </row>
    <row r="309" spans="1:3">
      <c r="A309" s="471">
        <v>42241</v>
      </c>
      <c r="B309" s="6" t="s">
        <v>688</v>
      </c>
      <c r="C309" s="254" t="s">
        <v>463</v>
      </c>
    </row>
    <row r="310" spans="1:3">
      <c r="A310" s="278" t="s">
        <v>689</v>
      </c>
      <c r="B310" t="s">
        <v>690</v>
      </c>
    </row>
    <row r="311" spans="1:3">
      <c r="B311" t="s">
        <v>691</v>
      </c>
    </row>
    <row r="312" spans="1:3">
      <c r="B312" t="s">
        <v>692</v>
      </c>
    </row>
    <row r="313" spans="1:3">
      <c r="B313" t="s">
        <v>693</v>
      </c>
    </row>
    <row r="314" spans="1:3">
      <c r="A314" s="278" t="s">
        <v>708</v>
      </c>
      <c r="B314" t="s">
        <v>709</v>
      </c>
    </row>
    <row r="315" spans="1:3" ht="180">
      <c r="A315" s="471">
        <v>42258</v>
      </c>
      <c r="B315" t="s">
        <v>694</v>
      </c>
      <c r="C315" s="6" t="s">
        <v>695</v>
      </c>
    </row>
    <row r="316" spans="1:3" ht="105">
      <c r="B316" t="s">
        <v>698</v>
      </c>
      <c r="C316" s="6" t="s">
        <v>696</v>
      </c>
    </row>
    <row r="317" spans="1:3" ht="105">
      <c r="B317" t="s">
        <v>697</v>
      </c>
      <c r="C317" s="6" t="s">
        <v>699</v>
      </c>
    </row>
    <row r="318" spans="1:3" ht="30">
      <c r="C318" s="6" t="s">
        <v>700</v>
      </c>
    </row>
    <row r="321" spans="1:3" ht="180">
      <c r="B321" t="s">
        <v>701</v>
      </c>
      <c r="C321" s="6" t="s">
        <v>702</v>
      </c>
    </row>
    <row r="322" spans="1:3" ht="30">
      <c r="C322" s="6" t="s">
        <v>703</v>
      </c>
    </row>
    <row r="323" spans="1:3" s="158" customFormat="1">
      <c r="A323" s="478">
        <v>42260</v>
      </c>
      <c r="B323" s="158" t="s">
        <v>704</v>
      </c>
      <c r="C323" s="157" t="s">
        <v>397</v>
      </c>
    </row>
    <row r="324" spans="1:3" s="158" customFormat="1">
      <c r="A324" s="478">
        <v>42259</v>
      </c>
      <c r="B324" s="158" t="s">
        <v>705</v>
      </c>
    </row>
    <row r="325" spans="1:3">
      <c r="A325" s="471">
        <v>42262</v>
      </c>
      <c r="B325" t="s">
        <v>706</v>
      </c>
    </row>
    <row r="326" spans="1:3">
      <c r="B326" t="s">
        <v>707</v>
      </c>
    </row>
    <row r="327" spans="1:3">
      <c r="A327" s="471">
        <v>42263</v>
      </c>
      <c r="B327" t="s">
        <v>710</v>
      </c>
      <c r="C327" t="s">
        <v>711</v>
      </c>
    </row>
    <row r="328" spans="1:3">
      <c r="A328" s="278" t="s">
        <v>712</v>
      </c>
      <c r="B328" t="s">
        <v>713</v>
      </c>
    </row>
    <row r="329" spans="1:3">
      <c r="A329" s="278" t="s">
        <v>714</v>
      </c>
      <c r="B329" t="s">
        <v>715</v>
      </c>
    </row>
    <row r="330" spans="1:3">
      <c r="B330" t="s">
        <v>716</v>
      </c>
    </row>
    <row r="331" spans="1:3">
      <c r="A331" s="278" t="s">
        <v>718</v>
      </c>
      <c r="B331" t="s">
        <v>717</v>
      </c>
    </row>
    <row r="332" spans="1:3">
      <c r="B332" t="s">
        <v>732</v>
      </c>
      <c r="C332" t="s">
        <v>719</v>
      </c>
    </row>
    <row r="333" spans="1:3" ht="30">
      <c r="A333" s="471">
        <v>42268</v>
      </c>
      <c r="B333" s="6" t="s">
        <v>720</v>
      </c>
    </row>
    <row r="334" spans="1:3" ht="285">
      <c r="A334" s="471">
        <v>42269</v>
      </c>
      <c r="B334" t="s">
        <v>721</v>
      </c>
      <c r="C334" s="6" t="s">
        <v>722</v>
      </c>
    </row>
    <row r="335" spans="1:3">
      <c r="A335" s="471">
        <v>42269</v>
      </c>
    </row>
    <row r="336" spans="1:3" ht="135">
      <c r="A336" s="472">
        <v>42269</v>
      </c>
      <c r="B336" s="1" t="s">
        <v>723</v>
      </c>
      <c r="C336" s="230" t="s">
        <v>724</v>
      </c>
    </row>
    <row r="337" spans="1:4">
      <c r="A337" s="471">
        <v>42270</v>
      </c>
      <c r="B337" t="s">
        <v>725</v>
      </c>
    </row>
    <row r="338" spans="1:4">
      <c r="A338" s="471">
        <v>42270</v>
      </c>
      <c r="B338" t="s">
        <v>645</v>
      </c>
      <c r="C338" s="7" t="s">
        <v>221</v>
      </c>
    </row>
    <row r="339" spans="1:4">
      <c r="B339" t="s">
        <v>726</v>
      </c>
      <c r="C339" t="s">
        <v>727</v>
      </c>
    </row>
    <row r="340" spans="1:4" ht="30">
      <c r="A340" s="278" t="s">
        <v>728</v>
      </c>
      <c r="B340" s="6" t="s">
        <v>729</v>
      </c>
    </row>
    <row r="341" spans="1:4">
      <c r="B341" s="6" t="s">
        <v>730</v>
      </c>
    </row>
    <row r="342" spans="1:4">
      <c r="B342" t="s">
        <v>731</v>
      </c>
    </row>
    <row r="343" spans="1:4" ht="86.1" customHeight="1">
      <c r="A343" s="471">
        <v>42275</v>
      </c>
      <c r="B343" t="s">
        <v>738</v>
      </c>
      <c r="C343" s="7" t="s">
        <v>740</v>
      </c>
      <c r="D343" s="7" t="s">
        <v>739</v>
      </c>
    </row>
    <row r="344" spans="1:4">
      <c r="B344" t="s">
        <v>736</v>
      </c>
    </row>
    <row r="345" spans="1:4">
      <c r="B345" t="s">
        <v>737</v>
      </c>
    </row>
    <row r="346" spans="1:4" ht="30">
      <c r="A346" s="471">
        <v>42275</v>
      </c>
      <c r="B346" t="s">
        <v>745</v>
      </c>
      <c r="C346" s="6" t="s">
        <v>746</v>
      </c>
    </row>
    <row r="347" spans="1:4">
      <c r="B347" t="s">
        <v>741</v>
      </c>
      <c r="C347" t="s">
        <v>744</v>
      </c>
    </row>
    <row r="349" spans="1:4" ht="30">
      <c r="A349" s="471">
        <v>42276</v>
      </c>
      <c r="B349" t="s">
        <v>742</v>
      </c>
      <c r="C349" s="7" t="s">
        <v>743</v>
      </c>
    </row>
    <row r="350" spans="1:4">
      <c r="A350" s="471">
        <v>42277</v>
      </c>
      <c r="B350" t="s">
        <v>747</v>
      </c>
    </row>
    <row r="351" spans="1:4" ht="15.75">
      <c r="A351" s="471">
        <v>42277</v>
      </c>
      <c r="C351" s="256" t="s">
        <v>748</v>
      </c>
    </row>
    <row r="352" spans="1:4" ht="15.75">
      <c r="C352" s="256"/>
    </row>
    <row r="353" spans="1:4" ht="47.25">
      <c r="B353" s="252" t="s">
        <v>814</v>
      </c>
      <c r="C353" s="260" t="s">
        <v>755</v>
      </c>
    </row>
    <row r="354" spans="1:4" ht="15.75">
      <c r="C354" s="256"/>
    </row>
    <row r="355" spans="1:4">
      <c r="C355" s="257" t="s">
        <v>749</v>
      </c>
    </row>
    <row r="356" spans="1:4" ht="15.75">
      <c r="C356" s="256"/>
    </row>
    <row r="357" spans="1:4" ht="15.75">
      <c r="C357" s="258" t="s">
        <v>750</v>
      </c>
    </row>
    <row r="358" spans="1:4" ht="15.75">
      <c r="C358" s="258" t="s">
        <v>751</v>
      </c>
    </row>
    <row r="359" spans="1:4" ht="15.75">
      <c r="C359" s="259" t="s">
        <v>752</v>
      </c>
    </row>
    <row r="360" spans="1:4" ht="15.75">
      <c r="C360" s="259"/>
    </row>
    <row r="361" spans="1:4" ht="15.75">
      <c r="C361" s="256" t="s">
        <v>753</v>
      </c>
    </row>
    <row r="362" spans="1:4" ht="15.75">
      <c r="C362" s="256"/>
    </row>
    <row r="363" spans="1:4" ht="15.75">
      <c r="C363" s="256" t="s">
        <v>754</v>
      </c>
    </row>
    <row r="364" spans="1:4" ht="236.25">
      <c r="A364" s="472">
        <v>42277</v>
      </c>
      <c r="B364" t="s">
        <v>756</v>
      </c>
      <c r="C364" s="256" t="s">
        <v>757</v>
      </c>
    </row>
    <row r="365" spans="1:4" ht="409.5">
      <c r="A365" s="471">
        <v>42277</v>
      </c>
      <c r="B365" t="s">
        <v>758</v>
      </c>
      <c r="C365" s="2" t="s">
        <v>759</v>
      </c>
    </row>
    <row r="366" spans="1:4" ht="30">
      <c r="B366" s="11">
        <v>42277</v>
      </c>
      <c r="C366" s="255" t="s">
        <v>760</v>
      </c>
      <c r="D366" s="6" t="s">
        <v>761</v>
      </c>
    </row>
    <row r="368" spans="1:4" ht="360">
      <c r="A368" s="482">
        <v>42278</v>
      </c>
      <c r="B368" s="262" t="s">
        <v>763</v>
      </c>
      <c r="C368" s="261" t="s">
        <v>762</v>
      </c>
    </row>
    <row r="369" spans="1:3">
      <c r="A369" s="471">
        <v>42278</v>
      </c>
      <c r="B369" t="s">
        <v>764</v>
      </c>
      <c r="C369" t="s">
        <v>765</v>
      </c>
    </row>
    <row r="370" spans="1:3" ht="150">
      <c r="A370" s="471">
        <v>42279</v>
      </c>
      <c r="B370" s="1" t="s">
        <v>815</v>
      </c>
      <c r="C370" s="6" t="s">
        <v>766</v>
      </c>
    </row>
    <row r="371" spans="1:3">
      <c r="A371" s="471">
        <v>42279</v>
      </c>
      <c r="B371" t="s">
        <v>767</v>
      </c>
    </row>
    <row r="372" spans="1:3" ht="180">
      <c r="A372" s="471">
        <v>42280</v>
      </c>
      <c r="B372" t="s">
        <v>768</v>
      </c>
      <c r="C372" s="7" t="s">
        <v>769</v>
      </c>
    </row>
    <row r="373" spans="1:3">
      <c r="B373" t="s">
        <v>770</v>
      </c>
    </row>
    <row r="374" spans="1:3">
      <c r="A374" s="471">
        <v>42282</v>
      </c>
      <c r="B374" t="s">
        <v>771</v>
      </c>
    </row>
    <row r="375" spans="1:3" ht="30">
      <c r="B375" t="s">
        <v>772</v>
      </c>
      <c r="C375" s="6" t="s">
        <v>773</v>
      </c>
    </row>
    <row r="376" spans="1:3" ht="210">
      <c r="A376" s="471">
        <v>42283</v>
      </c>
      <c r="B376" t="s">
        <v>774</v>
      </c>
      <c r="C376" s="6" t="s">
        <v>775</v>
      </c>
    </row>
    <row r="377" spans="1:3">
      <c r="B377" t="s">
        <v>776</v>
      </c>
    </row>
    <row r="378" spans="1:3">
      <c r="B378" s="6" t="s">
        <v>777</v>
      </c>
      <c r="C378" t="s">
        <v>778</v>
      </c>
    </row>
    <row r="379" spans="1:3">
      <c r="B379" t="s">
        <v>779</v>
      </c>
    </row>
    <row r="380" spans="1:3" ht="30">
      <c r="A380" s="471">
        <v>42284</v>
      </c>
      <c r="B380" s="6" t="s">
        <v>781</v>
      </c>
    </row>
    <row r="381" spans="1:3">
      <c r="B381" t="s">
        <v>780</v>
      </c>
    </row>
    <row r="382" spans="1:3">
      <c r="B382" s="6" t="s">
        <v>784</v>
      </c>
    </row>
    <row r="383" spans="1:3">
      <c r="B383" t="s">
        <v>782</v>
      </c>
    </row>
    <row r="384" spans="1:3">
      <c r="B384" s="6" t="s">
        <v>785</v>
      </c>
      <c r="C384" t="s">
        <v>783</v>
      </c>
    </row>
    <row r="385" spans="1:3">
      <c r="B385" s="6" t="s">
        <v>786</v>
      </c>
    </row>
    <row r="386" spans="1:3">
      <c r="B386" s="6" t="s">
        <v>787</v>
      </c>
      <c r="C386" s="6" t="s">
        <v>918</v>
      </c>
    </row>
    <row r="387" spans="1:3">
      <c r="B387" s="6" t="s">
        <v>788</v>
      </c>
    </row>
    <row r="388" spans="1:3">
      <c r="A388" s="471">
        <v>42285</v>
      </c>
      <c r="B388" s="6" t="s">
        <v>789</v>
      </c>
    </row>
    <row r="389" spans="1:3">
      <c r="B389" s="6" t="s">
        <v>790</v>
      </c>
    </row>
    <row r="390" spans="1:3">
      <c r="B390" s="6" t="s">
        <v>791</v>
      </c>
    </row>
    <row r="391" spans="1:3">
      <c r="B391" s="6" t="s">
        <v>792</v>
      </c>
    </row>
    <row r="392" spans="1:3" ht="409.5">
      <c r="C392" s="7" t="s">
        <v>793</v>
      </c>
    </row>
    <row r="393" spans="1:3">
      <c r="B393" s="6" t="s">
        <v>794</v>
      </c>
      <c r="C393" t="s">
        <v>795</v>
      </c>
    </row>
    <row r="394" spans="1:3">
      <c r="A394" s="471">
        <v>42287</v>
      </c>
      <c r="B394" s="253" t="s">
        <v>796</v>
      </c>
    </row>
    <row r="395" spans="1:3" ht="30">
      <c r="A395" s="471">
        <v>42289</v>
      </c>
      <c r="B395" s="6" t="s">
        <v>797</v>
      </c>
      <c r="C395" t="s">
        <v>799</v>
      </c>
    </row>
    <row r="396" spans="1:3">
      <c r="B396" s="6" t="s">
        <v>798</v>
      </c>
      <c r="C396" t="s">
        <v>800</v>
      </c>
    </row>
    <row r="397" spans="1:3">
      <c r="B397" s="6" t="s">
        <v>801</v>
      </c>
    </row>
    <row r="398" spans="1:3">
      <c r="A398" s="471">
        <v>42290</v>
      </c>
      <c r="B398" s="6" t="s">
        <v>803</v>
      </c>
      <c r="C398" t="s">
        <v>804</v>
      </c>
    </row>
    <row r="399" spans="1:3">
      <c r="B399" s="6" t="s">
        <v>802</v>
      </c>
    </row>
    <row r="400" spans="1:3">
      <c r="B400" s="6" t="s">
        <v>805</v>
      </c>
      <c r="C400" t="s">
        <v>806</v>
      </c>
    </row>
    <row r="401" spans="1:3">
      <c r="B401" s="6" t="s">
        <v>807</v>
      </c>
      <c r="C401" t="s">
        <v>808</v>
      </c>
    </row>
    <row r="402" spans="1:3">
      <c r="B402" s="6" t="s">
        <v>809</v>
      </c>
    </row>
    <row r="403" spans="1:3">
      <c r="B403" s="6" t="s">
        <v>811</v>
      </c>
      <c r="C403" t="s">
        <v>810</v>
      </c>
    </row>
    <row r="404" spans="1:3" ht="30">
      <c r="A404" s="471">
        <v>42291</v>
      </c>
      <c r="B404" s="6" t="s">
        <v>813</v>
      </c>
      <c r="C404" t="s">
        <v>812</v>
      </c>
    </row>
    <row r="405" spans="1:3" ht="30">
      <c r="B405" s="6" t="s">
        <v>919</v>
      </c>
    </row>
    <row r="406" spans="1:3">
      <c r="B406" s="263" t="s">
        <v>920</v>
      </c>
    </row>
    <row r="407" spans="1:3">
      <c r="B407" s="264" t="s">
        <v>816</v>
      </c>
      <c r="C407" s="250" t="s">
        <v>817</v>
      </c>
    </row>
    <row r="408" spans="1:3">
      <c r="B408" s="253" t="s">
        <v>818</v>
      </c>
    </row>
    <row r="409" spans="1:3">
      <c r="B409" s="6" t="s">
        <v>819</v>
      </c>
    </row>
    <row r="410" spans="1:3">
      <c r="B410" t="s">
        <v>820</v>
      </c>
      <c r="C410" s="250" t="s">
        <v>821</v>
      </c>
    </row>
    <row r="411" spans="1:3">
      <c r="B411" t="s">
        <v>822</v>
      </c>
    </row>
    <row r="412" spans="1:3">
      <c r="B412" t="s">
        <v>823</v>
      </c>
    </row>
    <row r="413" spans="1:3">
      <c r="B413" t="s">
        <v>824</v>
      </c>
    </row>
    <row r="414" spans="1:3">
      <c r="B414" t="s">
        <v>825</v>
      </c>
    </row>
    <row r="415" spans="1:3">
      <c r="B415" s="265" t="s">
        <v>826</v>
      </c>
    </row>
    <row r="416" spans="1:3" ht="98.1" customHeight="1">
      <c r="B416" s="1" t="s">
        <v>827</v>
      </c>
      <c r="C416" s="7" t="s">
        <v>828</v>
      </c>
    </row>
    <row r="418" spans="1:3" ht="120">
      <c r="B418" s="1" t="s">
        <v>829</v>
      </c>
      <c r="C418" s="7" t="s">
        <v>830</v>
      </c>
    </row>
    <row r="419" spans="1:3">
      <c r="B419" t="s">
        <v>831</v>
      </c>
      <c r="C419" s="10"/>
    </row>
    <row r="420" spans="1:3">
      <c r="B420" t="s">
        <v>858</v>
      </c>
    </row>
    <row r="421" spans="1:3">
      <c r="B421" t="s">
        <v>832</v>
      </c>
      <c r="C421" s="250" t="s">
        <v>917</v>
      </c>
    </row>
    <row r="422" spans="1:3">
      <c r="B422" t="s">
        <v>833</v>
      </c>
      <c r="C422" s="250" t="s">
        <v>834</v>
      </c>
    </row>
    <row r="424" spans="1:3">
      <c r="A424" s="471">
        <v>42296</v>
      </c>
      <c r="B424" t="s">
        <v>835</v>
      </c>
      <c r="C424">
        <f>1500000/580</f>
        <v>2586.2068965517242</v>
      </c>
    </row>
    <row r="425" spans="1:3" ht="39">
      <c r="A425" s="471">
        <v>42297</v>
      </c>
      <c r="B425" t="s">
        <v>836</v>
      </c>
      <c r="C425" s="269" t="s">
        <v>876</v>
      </c>
    </row>
    <row r="427" spans="1:3" ht="30">
      <c r="A427" s="278">
        <v>20</v>
      </c>
      <c r="B427" t="s">
        <v>837</v>
      </c>
      <c r="C427" s="6" t="s">
        <v>838</v>
      </c>
    </row>
    <row r="429" spans="1:3" ht="60">
      <c r="C429" s="6" t="s">
        <v>839</v>
      </c>
    </row>
    <row r="430" spans="1:3" ht="60">
      <c r="A430" s="471">
        <v>42298</v>
      </c>
      <c r="B430" s="252" t="s">
        <v>840</v>
      </c>
      <c r="C430" s="266" t="s">
        <v>841</v>
      </c>
    </row>
    <row r="431" spans="1:3">
      <c r="B431" t="s">
        <v>842</v>
      </c>
      <c r="C431" t="s">
        <v>843</v>
      </c>
    </row>
    <row r="432" spans="1:3">
      <c r="B432" t="s">
        <v>844</v>
      </c>
      <c r="C432" s="158" t="s">
        <v>845</v>
      </c>
    </row>
    <row r="434" spans="1:3">
      <c r="B434" t="s">
        <v>846</v>
      </c>
      <c r="C434" t="s">
        <v>847</v>
      </c>
    </row>
    <row r="435" spans="1:3" ht="30">
      <c r="C435" s="6" t="s">
        <v>848</v>
      </c>
    </row>
    <row r="436" spans="1:3">
      <c r="B436" t="s">
        <v>853</v>
      </c>
      <c r="C436" t="s">
        <v>849</v>
      </c>
    </row>
    <row r="437" spans="1:3" ht="30">
      <c r="A437" s="471">
        <v>42299</v>
      </c>
      <c r="C437" s="157" t="s">
        <v>850</v>
      </c>
    </row>
    <row r="438" spans="1:3" ht="33.6" customHeight="1">
      <c r="B438" s="267" t="s">
        <v>851</v>
      </c>
      <c r="C438" t="s">
        <v>863</v>
      </c>
    </row>
    <row r="439" spans="1:3">
      <c r="B439" t="s">
        <v>852</v>
      </c>
    </row>
    <row r="442" spans="1:3" ht="135">
      <c r="A442" s="473" t="s">
        <v>854</v>
      </c>
      <c r="B442" s="7" t="s">
        <v>888</v>
      </c>
      <c r="C442" s="268" t="s">
        <v>864</v>
      </c>
    </row>
    <row r="443" spans="1:3">
      <c r="B443" t="s">
        <v>857</v>
      </c>
    </row>
    <row r="444" spans="1:3">
      <c r="B444" s="158" t="s">
        <v>866</v>
      </c>
    </row>
    <row r="445" spans="1:3">
      <c r="B445" s="6" t="s">
        <v>855</v>
      </c>
    </row>
    <row r="446" spans="1:3">
      <c r="B446" t="s">
        <v>856</v>
      </c>
    </row>
    <row r="447" spans="1:3">
      <c r="A447" s="471">
        <v>42308</v>
      </c>
      <c r="B447" t="s">
        <v>859</v>
      </c>
    </row>
    <row r="448" spans="1:3">
      <c r="B448" t="s">
        <v>860</v>
      </c>
    </row>
    <row r="449" spans="1:4" ht="105">
      <c r="A449" s="472" t="s">
        <v>865</v>
      </c>
      <c r="B449" s="7" t="s">
        <v>887</v>
      </c>
      <c r="C449" s="6" t="s">
        <v>867</v>
      </c>
    </row>
    <row r="450" spans="1:4" ht="75">
      <c r="A450" s="473" t="s">
        <v>868</v>
      </c>
      <c r="B450" s="7" t="s">
        <v>881</v>
      </c>
      <c r="C450" s="6" t="s">
        <v>886</v>
      </c>
    </row>
    <row r="451" spans="1:4" ht="45">
      <c r="A451" s="278" t="s">
        <v>872</v>
      </c>
      <c r="B451" s="6" t="s">
        <v>873</v>
      </c>
      <c r="C451" s="1" t="s">
        <v>877</v>
      </c>
    </row>
    <row r="452" spans="1:4">
      <c r="B452" t="s">
        <v>882</v>
      </c>
    </row>
    <row r="453" spans="1:4">
      <c r="B453" s="6" t="s">
        <v>883</v>
      </c>
      <c r="C453" t="s">
        <v>884</v>
      </c>
    </row>
    <row r="457" spans="1:4" ht="30">
      <c r="A457" s="471">
        <v>42325</v>
      </c>
      <c r="B457" s="6" t="s">
        <v>861</v>
      </c>
      <c r="C457" s="157" t="s">
        <v>862</v>
      </c>
      <c r="D457" s="12"/>
    </row>
    <row r="458" spans="1:4" ht="60">
      <c r="B458" s="1" t="s">
        <v>870</v>
      </c>
      <c r="C458" s="6" t="s">
        <v>869</v>
      </c>
    </row>
    <row r="459" spans="1:4" ht="409.5">
      <c r="C459" s="6" t="s">
        <v>871</v>
      </c>
    </row>
    <row r="460" spans="1:4">
      <c r="A460" s="278" t="s">
        <v>874</v>
      </c>
      <c r="B460" s="6" t="s">
        <v>875</v>
      </c>
      <c r="C460" s="270"/>
    </row>
    <row r="461" spans="1:4" ht="60">
      <c r="B461" s="7" t="s">
        <v>889</v>
      </c>
      <c r="C461" s="6" t="s">
        <v>878</v>
      </c>
    </row>
    <row r="462" spans="1:4">
      <c r="B462" t="s">
        <v>879</v>
      </c>
      <c r="C462" s="6" t="s">
        <v>880</v>
      </c>
    </row>
    <row r="464" spans="1:4">
      <c r="A464" s="278" t="s">
        <v>874</v>
      </c>
      <c r="B464" s="6" t="s">
        <v>885</v>
      </c>
    </row>
    <row r="465" spans="1:4">
      <c r="A465" s="471" t="s">
        <v>892</v>
      </c>
      <c r="B465" s="6" t="s">
        <v>890</v>
      </c>
      <c r="C465" t="s">
        <v>891</v>
      </c>
    </row>
    <row r="466" spans="1:4">
      <c r="B466" s="1" t="s">
        <v>893</v>
      </c>
      <c r="C466" s="6" t="s">
        <v>894</v>
      </c>
    </row>
    <row r="467" spans="1:4">
      <c r="B467" t="s">
        <v>898</v>
      </c>
      <c r="C467" t="s">
        <v>897</v>
      </c>
    </row>
    <row r="468" spans="1:4">
      <c r="B468" t="s">
        <v>895</v>
      </c>
      <c r="C468" s="1" t="s">
        <v>896</v>
      </c>
    </row>
    <row r="469" spans="1:4">
      <c r="B469" t="s">
        <v>899</v>
      </c>
    </row>
    <row r="470" spans="1:4">
      <c r="B470" t="s">
        <v>900</v>
      </c>
    </row>
    <row r="471" spans="1:4">
      <c r="A471" s="483">
        <v>42338</v>
      </c>
      <c r="B471" t="s">
        <v>901</v>
      </c>
    </row>
    <row r="472" spans="1:4" ht="30">
      <c r="B472" s="6" t="s">
        <v>902</v>
      </c>
      <c r="C472" t="s">
        <v>903</v>
      </c>
    </row>
    <row r="473" spans="1:4">
      <c r="B473" t="s">
        <v>904</v>
      </c>
      <c r="C473" t="s">
        <v>905</v>
      </c>
    </row>
    <row r="474" spans="1:4">
      <c r="A474" s="278" t="s">
        <v>906</v>
      </c>
      <c r="B474" s="6" t="s">
        <v>907</v>
      </c>
    </row>
    <row r="475" spans="1:4">
      <c r="B475" t="s">
        <v>908</v>
      </c>
    </row>
    <row r="476" spans="1:4">
      <c r="B476" s="6" t="s">
        <v>909</v>
      </c>
    </row>
    <row r="477" spans="1:4">
      <c r="B477" t="s">
        <v>910</v>
      </c>
    </row>
    <row r="478" spans="1:4" ht="30">
      <c r="B478" s="6" t="s">
        <v>911</v>
      </c>
    </row>
    <row r="479" spans="1:4">
      <c r="B479" t="s">
        <v>912</v>
      </c>
    </row>
    <row r="480" spans="1:4" ht="59.1" customHeight="1">
      <c r="B480" s="7" t="s">
        <v>913</v>
      </c>
      <c r="C480" s="6" t="s">
        <v>914</v>
      </c>
      <c r="D480" s="6"/>
    </row>
    <row r="481" spans="1:4" ht="30">
      <c r="A481" s="471">
        <v>42332</v>
      </c>
      <c r="B481" s="6" t="s">
        <v>915</v>
      </c>
    </row>
    <row r="482" spans="1:4">
      <c r="A482" s="471">
        <v>42332</v>
      </c>
      <c r="B482" t="s">
        <v>916</v>
      </c>
    </row>
    <row r="483" spans="1:4" ht="45">
      <c r="A483" s="278" t="s">
        <v>921</v>
      </c>
      <c r="B483" s="6" t="s">
        <v>922</v>
      </c>
    </row>
    <row r="484" spans="1:4">
      <c r="B484" t="s">
        <v>923</v>
      </c>
    </row>
    <row r="485" spans="1:4" ht="285">
      <c r="B485" t="s">
        <v>925</v>
      </c>
      <c r="C485" s="6" t="s">
        <v>926</v>
      </c>
    </row>
    <row r="486" spans="1:4">
      <c r="B486" t="s">
        <v>924</v>
      </c>
    </row>
    <row r="487" spans="1:4" ht="30">
      <c r="A487" s="278" t="s">
        <v>927</v>
      </c>
      <c r="B487" t="s">
        <v>928</v>
      </c>
      <c r="C487" s="6" t="s">
        <v>930</v>
      </c>
      <c r="D487" t="s">
        <v>931</v>
      </c>
    </row>
    <row r="488" spans="1:4">
      <c r="B488" t="s">
        <v>929</v>
      </c>
    </row>
    <row r="489" spans="1:4" ht="409.6">
      <c r="B489" t="s">
        <v>932</v>
      </c>
      <c r="C489" t="s">
        <v>933</v>
      </c>
      <c r="D489" s="271" t="s">
        <v>935</v>
      </c>
    </row>
    <row r="490" spans="1:4" ht="150">
      <c r="A490" s="473" t="s">
        <v>934</v>
      </c>
      <c r="B490" s="7" t="s">
        <v>936</v>
      </c>
      <c r="C490" s="7" t="s">
        <v>937</v>
      </c>
    </row>
    <row r="491" spans="1:4" ht="30">
      <c r="A491" s="278" t="s">
        <v>938</v>
      </c>
      <c r="B491" s="6" t="s">
        <v>939</v>
      </c>
      <c r="C491" s="6" t="s">
        <v>944</v>
      </c>
    </row>
    <row r="492" spans="1:4">
      <c r="A492" s="278" t="s">
        <v>940</v>
      </c>
      <c r="B492" t="s">
        <v>941</v>
      </c>
    </row>
    <row r="493" spans="1:4">
      <c r="A493" s="278" t="s">
        <v>942</v>
      </c>
      <c r="B493" t="s">
        <v>943</v>
      </c>
    </row>
    <row r="494" spans="1:4">
      <c r="A494" s="278" t="s">
        <v>942</v>
      </c>
      <c r="B494" t="s">
        <v>945</v>
      </c>
    </row>
    <row r="495" spans="1:4">
      <c r="B495" t="s">
        <v>946</v>
      </c>
    </row>
    <row r="496" spans="1:4">
      <c r="B496" t="s">
        <v>947</v>
      </c>
    </row>
    <row r="497" spans="1:3">
      <c r="B497" t="s">
        <v>948</v>
      </c>
    </row>
    <row r="498" spans="1:3" ht="30">
      <c r="B498" s="6" t="s">
        <v>950</v>
      </c>
      <c r="C498" s="158" t="s">
        <v>949</v>
      </c>
    </row>
    <row r="499" spans="1:3" ht="30">
      <c r="A499" s="278" t="s">
        <v>951</v>
      </c>
      <c r="B499" s="157" t="s">
        <v>952</v>
      </c>
    </row>
    <row r="500" spans="1:3" ht="45">
      <c r="A500" s="473" t="s">
        <v>953</v>
      </c>
      <c r="B500" s="7" t="s">
        <v>954</v>
      </c>
      <c r="C500" s="7" t="s">
        <v>955</v>
      </c>
    </row>
    <row r="501" spans="1:3">
      <c r="A501" s="278" t="s">
        <v>956</v>
      </c>
      <c r="B501" s="158" t="s">
        <v>957</v>
      </c>
    </row>
    <row r="502" spans="1:3">
      <c r="B502" t="s">
        <v>958</v>
      </c>
      <c r="C502" t="s">
        <v>959</v>
      </c>
    </row>
    <row r="503" spans="1:3">
      <c r="A503" s="278" t="s">
        <v>960</v>
      </c>
      <c r="B503" t="s">
        <v>981</v>
      </c>
      <c r="C503" t="s">
        <v>966</v>
      </c>
    </row>
    <row r="504" spans="1:3">
      <c r="A504" s="278" t="s">
        <v>962</v>
      </c>
      <c r="B504" t="s">
        <v>961</v>
      </c>
      <c r="C504" t="s">
        <v>963</v>
      </c>
    </row>
    <row r="505" spans="1:3">
      <c r="B505" t="s">
        <v>964</v>
      </c>
      <c r="C505" t="s">
        <v>965</v>
      </c>
    </row>
    <row r="506" spans="1:3">
      <c r="B506" t="s">
        <v>967</v>
      </c>
      <c r="C506" t="s">
        <v>968</v>
      </c>
    </row>
    <row r="507" spans="1:3">
      <c r="B507" s="6" t="s">
        <v>969</v>
      </c>
      <c r="C507" t="s">
        <v>970</v>
      </c>
    </row>
    <row r="508" spans="1:3">
      <c r="B508" s="6" t="s">
        <v>971</v>
      </c>
    </row>
    <row r="509" spans="1:3" ht="18.75">
      <c r="B509" s="272" t="s">
        <v>972</v>
      </c>
    </row>
    <row r="510" spans="1:3">
      <c r="B510" s="6" t="s">
        <v>973</v>
      </c>
    </row>
    <row r="511" spans="1:3">
      <c r="B511" s="158" t="s">
        <v>974</v>
      </c>
    </row>
    <row r="512" spans="1:3">
      <c r="B512" t="s">
        <v>975</v>
      </c>
    </row>
    <row r="513" spans="1:3">
      <c r="A513" s="278" t="s">
        <v>978</v>
      </c>
      <c r="B513" t="s">
        <v>976</v>
      </c>
      <c r="C513" s="158" t="s">
        <v>977</v>
      </c>
    </row>
    <row r="514" spans="1:3">
      <c r="B514" t="s">
        <v>979</v>
      </c>
    </row>
    <row r="516" spans="1:3">
      <c r="B516" t="s">
        <v>980</v>
      </c>
      <c r="C516" s="158" t="s">
        <v>982</v>
      </c>
    </row>
    <row r="518" spans="1:3" s="158" customFormat="1">
      <c r="A518" s="466" t="s">
        <v>983</v>
      </c>
      <c r="B518" s="158" t="s">
        <v>984</v>
      </c>
    </row>
    <row r="519" spans="1:3">
      <c r="B519" s="157" t="s">
        <v>985</v>
      </c>
      <c r="C519">
        <f>12000*14*3</f>
        <v>504000</v>
      </c>
    </row>
    <row r="520" spans="1:3">
      <c r="B520" t="s">
        <v>986</v>
      </c>
    </row>
    <row r="521" spans="1:3">
      <c r="B521" s="6" t="s">
        <v>987</v>
      </c>
    </row>
    <row r="522" spans="1:3" ht="36.75">
      <c r="B522" s="6" t="s">
        <v>990</v>
      </c>
      <c r="C522" s="273" t="s">
        <v>988</v>
      </c>
    </row>
    <row r="523" spans="1:3" ht="75">
      <c r="B523" t="s">
        <v>991</v>
      </c>
      <c r="C523" s="6" t="s">
        <v>989</v>
      </c>
    </row>
    <row r="524" spans="1:3">
      <c r="B524" t="s">
        <v>992</v>
      </c>
    </row>
    <row r="525" spans="1:3">
      <c r="B525" t="s">
        <v>993</v>
      </c>
    </row>
    <row r="526" spans="1:3">
      <c r="B526" t="s">
        <v>994</v>
      </c>
      <c r="C526" t="s">
        <v>995</v>
      </c>
    </row>
    <row r="527" spans="1:3">
      <c r="A527" s="279" t="s">
        <v>996</v>
      </c>
      <c r="B527" s="157" t="s">
        <v>997</v>
      </c>
    </row>
    <row r="528" spans="1:3">
      <c r="B528" t="s">
        <v>998</v>
      </c>
    </row>
    <row r="529" spans="1:4" ht="30">
      <c r="B529" t="s">
        <v>999</v>
      </c>
      <c r="C529" s="6" t="s">
        <v>1000</v>
      </c>
    </row>
    <row r="530" spans="1:4">
      <c r="C530" t="s">
        <v>1001</v>
      </c>
      <c r="D530" t="s">
        <v>1002</v>
      </c>
    </row>
    <row r="531" spans="1:4" ht="60">
      <c r="C531" t="s">
        <v>1003</v>
      </c>
      <c r="D531" s="248" t="s">
        <v>1004</v>
      </c>
    </row>
    <row r="532" spans="1:4">
      <c r="B532" s="248" t="s">
        <v>1005</v>
      </c>
      <c r="C532" s="158" t="s">
        <v>526</v>
      </c>
    </row>
    <row r="533" spans="1:4">
      <c r="B533" s="157" t="s">
        <v>1006</v>
      </c>
    </row>
    <row r="534" spans="1:4" ht="90">
      <c r="A534" s="278" t="s">
        <v>1007</v>
      </c>
      <c r="B534" s="1" t="s">
        <v>1008</v>
      </c>
      <c r="C534" s="7" t="s">
        <v>1009</v>
      </c>
    </row>
    <row r="535" spans="1:4" ht="30">
      <c r="B535" s="7" t="s">
        <v>1010</v>
      </c>
      <c r="C535" s="7" t="s">
        <v>1014</v>
      </c>
      <c r="D535" s="1" t="s">
        <v>1011</v>
      </c>
    </row>
    <row r="536" spans="1:4" ht="60">
      <c r="C536" s="9" t="s">
        <v>1012</v>
      </c>
      <c r="D536" s="6" t="s">
        <v>1013</v>
      </c>
    </row>
    <row r="537" spans="1:4" ht="45">
      <c r="A537" s="473" t="s">
        <v>1017</v>
      </c>
      <c r="B537" s="157" t="s">
        <v>1026</v>
      </c>
      <c r="C537" s="158" t="s">
        <v>1016</v>
      </c>
    </row>
    <row r="539" spans="1:4">
      <c r="A539" s="278" t="s">
        <v>1015</v>
      </c>
      <c r="B539" t="s">
        <v>1018</v>
      </c>
    </row>
    <row r="540" spans="1:4">
      <c r="B540" t="s">
        <v>1019</v>
      </c>
    </row>
    <row r="541" spans="1:4">
      <c r="B541" t="s">
        <v>1020</v>
      </c>
      <c r="C541" s="245" t="s">
        <v>1021</v>
      </c>
    </row>
    <row r="542" spans="1:4">
      <c r="B542" t="s">
        <v>1022</v>
      </c>
    </row>
    <row r="543" spans="1:4" ht="45">
      <c r="B543" s="248" t="s">
        <v>1023</v>
      </c>
      <c r="C543" t="s">
        <v>1025</v>
      </c>
    </row>
    <row r="545" spans="1:3" ht="30">
      <c r="B545" s="248" t="s">
        <v>1099</v>
      </c>
      <c r="C545" t="s">
        <v>1024</v>
      </c>
    </row>
    <row r="546" spans="1:3">
      <c r="B546" t="s">
        <v>1027</v>
      </c>
    </row>
    <row r="547" spans="1:3" ht="135">
      <c r="B547" s="248" t="s">
        <v>1029</v>
      </c>
      <c r="C547" s="6" t="s">
        <v>1028</v>
      </c>
    </row>
    <row r="548" spans="1:3" ht="409.5">
      <c r="B548" s="1" t="s">
        <v>1030</v>
      </c>
      <c r="C548" s="157" t="s">
        <v>1031</v>
      </c>
    </row>
    <row r="549" spans="1:3" ht="33.950000000000003" customHeight="1">
      <c r="B549" s="7" t="s">
        <v>1033</v>
      </c>
      <c r="C549" s="248" t="s">
        <v>1032</v>
      </c>
    </row>
    <row r="550" spans="1:3">
      <c r="B550" t="s">
        <v>1034</v>
      </c>
    </row>
    <row r="551" spans="1:3">
      <c r="B551" t="s">
        <v>1035</v>
      </c>
    </row>
    <row r="552" spans="1:3">
      <c r="B552" t="s">
        <v>221</v>
      </c>
    </row>
    <row r="553" spans="1:3" ht="30">
      <c r="A553" s="278" t="s">
        <v>1036</v>
      </c>
      <c r="B553" s="1" t="s">
        <v>1037</v>
      </c>
      <c r="C553" s="6" t="s">
        <v>1038</v>
      </c>
    </row>
    <row r="554" spans="1:3">
      <c r="B554" s="7" t="s">
        <v>1039</v>
      </c>
    </row>
    <row r="555" spans="1:3">
      <c r="B555" s="248" t="s">
        <v>221</v>
      </c>
      <c r="C555" s="9" t="s">
        <v>1049</v>
      </c>
    </row>
    <row r="556" spans="1:3">
      <c r="B556" t="s">
        <v>1040</v>
      </c>
      <c r="C556" t="s">
        <v>1041</v>
      </c>
    </row>
    <row r="557" spans="1:3">
      <c r="B557" t="s">
        <v>1042</v>
      </c>
    </row>
    <row r="558" spans="1:3" ht="30">
      <c r="A558" s="278" t="s">
        <v>1043</v>
      </c>
      <c r="B558" s="157" t="s">
        <v>1044</v>
      </c>
    </row>
    <row r="559" spans="1:3">
      <c r="B559" t="s">
        <v>1045</v>
      </c>
    </row>
    <row r="560" spans="1:3">
      <c r="B560" t="s">
        <v>1046</v>
      </c>
      <c r="C560">
        <f>75*655</f>
        <v>49125</v>
      </c>
    </row>
    <row r="561" spans="1:3">
      <c r="A561" s="278" t="s">
        <v>1050</v>
      </c>
      <c r="B561" t="s">
        <v>1047</v>
      </c>
    </row>
    <row r="562" spans="1:3">
      <c r="B562" t="s">
        <v>1048</v>
      </c>
    </row>
    <row r="563" spans="1:3" ht="30">
      <c r="B563" s="157" t="s">
        <v>1056</v>
      </c>
      <c r="C563" s="9" t="s">
        <v>1049</v>
      </c>
    </row>
    <row r="564" spans="1:3">
      <c r="B564" t="s">
        <v>1051</v>
      </c>
    </row>
    <row r="565" spans="1:3">
      <c r="B565" t="s">
        <v>1052</v>
      </c>
    </row>
    <row r="566" spans="1:3">
      <c r="B566" t="s">
        <v>1053</v>
      </c>
      <c r="C566" s="158" t="s">
        <v>1054</v>
      </c>
    </row>
    <row r="567" spans="1:3">
      <c r="B567" t="s">
        <v>1055</v>
      </c>
    </row>
    <row r="568" spans="1:3">
      <c r="A568" s="278" t="s">
        <v>1057</v>
      </c>
      <c r="B568" s="1" t="s">
        <v>1058</v>
      </c>
      <c r="C568" s="6" t="s">
        <v>1059</v>
      </c>
    </row>
    <row r="569" spans="1:3">
      <c r="B569" t="s">
        <v>1060</v>
      </c>
      <c r="C569" t="s">
        <v>1061</v>
      </c>
    </row>
    <row r="570" spans="1:3">
      <c r="B570" s="6" t="s">
        <v>1062</v>
      </c>
    </row>
    <row r="571" spans="1:3" ht="45">
      <c r="A571" s="473" t="s">
        <v>1063</v>
      </c>
      <c r="B571" s="1" t="s">
        <v>1064</v>
      </c>
      <c r="C571" s="157" t="s">
        <v>1065</v>
      </c>
    </row>
    <row r="572" spans="1:3">
      <c r="A572" s="278" t="s">
        <v>1066</v>
      </c>
      <c r="B572" t="s">
        <v>1067</v>
      </c>
      <c r="C572" t="s">
        <v>1068</v>
      </c>
    </row>
    <row r="573" spans="1:3">
      <c r="B573" t="s">
        <v>1069</v>
      </c>
    </row>
    <row r="574" spans="1:3">
      <c r="A574" s="278" t="s">
        <v>1070</v>
      </c>
      <c r="B574" t="s">
        <v>1071</v>
      </c>
    </row>
    <row r="575" spans="1:3" ht="60">
      <c r="B575" s="248" t="s">
        <v>1101</v>
      </c>
      <c r="C575" s="7" t="s">
        <v>1072</v>
      </c>
    </row>
    <row r="576" spans="1:3">
      <c r="B576" s="158" t="s">
        <v>1073</v>
      </c>
    </row>
    <row r="577" spans="1:3">
      <c r="A577" s="484">
        <v>43101</v>
      </c>
      <c r="B577" t="s">
        <v>1074</v>
      </c>
    </row>
    <row r="578" spans="1:3">
      <c r="B578" t="s">
        <v>1075</v>
      </c>
    </row>
    <row r="579" spans="1:3">
      <c r="B579" t="s">
        <v>1084</v>
      </c>
    </row>
    <row r="580" spans="1:3">
      <c r="B580" t="s">
        <v>1076</v>
      </c>
    </row>
    <row r="582" spans="1:3">
      <c r="B582" t="s">
        <v>1077</v>
      </c>
    </row>
    <row r="584" spans="1:3">
      <c r="A584" s="278" t="s">
        <v>1083</v>
      </c>
    </row>
    <row r="587" spans="1:3">
      <c r="B587" t="s">
        <v>1078</v>
      </c>
    </row>
    <row r="588" spans="1:3">
      <c r="A588" s="278" t="s">
        <v>1079</v>
      </c>
      <c r="B588" t="s">
        <v>1080</v>
      </c>
    </row>
    <row r="589" spans="1:3" ht="45">
      <c r="B589" t="s">
        <v>1081</v>
      </c>
      <c r="C589" s="6" t="s">
        <v>1082</v>
      </c>
    </row>
    <row r="591" spans="1:3" ht="45">
      <c r="B591" s="7" t="s">
        <v>1085</v>
      </c>
      <c r="C591" s="7" t="s">
        <v>1086</v>
      </c>
    </row>
    <row r="592" spans="1:3" ht="60">
      <c r="B592" t="s">
        <v>1087</v>
      </c>
      <c r="C592" s="248" t="s">
        <v>1088</v>
      </c>
    </row>
    <row r="593" spans="1:4">
      <c r="B593" t="s">
        <v>1102</v>
      </c>
    </row>
    <row r="594" spans="1:4" ht="30">
      <c r="B594" s="158" t="s">
        <v>1089</v>
      </c>
      <c r="C594" s="157" t="s">
        <v>1090</v>
      </c>
    </row>
    <row r="595" spans="1:4" ht="30">
      <c r="A595" s="278" t="s">
        <v>1091</v>
      </c>
      <c r="B595" s="157" t="s">
        <v>1100</v>
      </c>
    </row>
    <row r="596" spans="1:4" ht="30">
      <c r="B596" s="6" t="s">
        <v>1092</v>
      </c>
    </row>
    <row r="597" spans="1:4">
      <c r="B597" s="6" t="s">
        <v>221</v>
      </c>
    </row>
    <row r="598" spans="1:4">
      <c r="B598" t="s">
        <v>1093</v>
      </c>
      <c r="C598" s="158" t="s">
        <v>380</v>
      </c>
    </row>
    <row r="599" spans="1:4" ht="103.5" customHeight="1">
      <c r="A599" s="483">
        <v>42395</v>
      </c>
      <c r="B599" s="7" t="s">
        <v>1098</v>
      </c>
      <c r="C599" s="7" t="s">
        <v>1097</v>
      </c>
      <c r="D599" s="7" t="s">
        <v>1096</v>
      </c>
    </row>
    <row r="600" spans="1:4">
      <c r="B600" t="s">
        <v>1103</v>
      </c>
      <c r="D600" t="s">
        <v>1095</v>
      </c>
    </row>
    <row r="601" spans="1:4">
      <c r="A601" s="483">
        <v>42396</v>
      </c>
      <c r="B601" t="s">
        <v>1104</v>
      </c>
      <c r="D601" t="s">
        <v>1094</v>
      </c>
    </row>
    <row r="602" spans="1:4">
      <c r="B602" t="s">
        <v>1105</v>
      </c>
    </row>
    <row r="603" spans="1:4">
      <c r="B603" s="6" t="s">
        <v>1106</v>
      </c>
    </row>
    <row r="604" spans="1:4">
      <c r="B604" t="s">
        <v>1107</v>
      </c>
    </row>
    <row r="605" spans="1:4">
      <c r="B605" t="s">
        <v>1108</v>
      </c>
    </row>
    <row r="606" spans="1:4">
      <c r="B606" s="6" t="s">
        <v>1109</v>
      </c>
    </row>
    <row r="607" spans="1:4">
      <c r="B607" t="s">
        <v>1110</v>
      </c>
    </row>
    <row r="608" spans="1:4">
      <c r="A608" s="278" t="s">
        <v>1111</v>
      </c>
      <c r="B608" t="s">
        <v>1112</v>
      </c>
    </row>
    <row r="609" spans="1:3">
      <c r="B609" t="s">
        <v>1113</v>
      </c>
    </row>
    <row r="610" spans="1:3">
      <c r="A610" s="278" t="s">
        <v>1114</v>
      </c>
      <c r="B610" t="s">
        <v>1115</v>
      </c>
    </row>
    <row r="611" spans="1:3">
      <c r="A611" s="278" t="s">
        <v>1116</v>
      </c>
      <c r="B611" t="s">
        <v>1117</v>
      </c>
    </row>
    <row r="612" spans="1:3">
      <c r="B612" t="s">
        <v>1118</v>
      </c>
    </row>
    <row r="613" spans="1:3">
      <c r="B613" t="s">
        <v>1119</v>
      </c>
    </row>
    <row r="614" spans="1:3">
      <c r="B614" t="s">
        <v>1120</v>
      </c>
    </row>
    <row r="615" spans="1:3">
      <c r="B615" t="s">
        <v>1121</v>
      </c>
    </row>
    <row r="616" spans="1:3">
      <c r="B616" s="6" t="s">
        <v>1122</v>
      </c>
    </row>
    <row r="617" spans="1:3">
      <c r="B617" t="s">
        <v>1123</v>
      </c>
    </row>
    <row r="618" spans="1:3" ht="120">
      <c r="A618" s="278" t="s">
        <v>1124</v>
      </c>
      <c r="B618" s="1" t="s">
        <v>1125</v>
      </c>
      <c r="C618" s="6" t="s">
        <v>1126</v>
      </c>
    </row>
    <row r="619" spans="1:3">
      <c r="B619" s="6" t="s">
        <v>1127</v>
      </c>
      <c r="C619" s="1" t="s">
        <v>1128</v>
      </c>
    </row>
    <row r="620" spans="1:3">
      <c r="B620" t="s">
        <v>1129</v>
      </c>
    </row>
    <row r="621" spans="1:3">
      <c r="B621" t="s">
        <v>1130</v>
      </c>
    </row>
    <row r="622" spans="1:3">
      <c r="B622" s="158" t="s">
        <v>1131</v>
      </c>
      <c r="C622" s="158" t="s">
        <v>397</v>
      </c>
    </row>
    <row r="623" spans="1:3">
      <c r="B623" t="s">
        <v>1132</v>
      </c>
    </row>
    <row r="624" spans="1:3">
      <c r="A624" s="278" t="s">
        <v>1133</v>
      </c>
      <c r="B624" t="s">
        <v>1136</v>
      </c>
    </row>
    <row r="625" spans="1:8">
      <c r="B625" t="s">
        <v>1134</v>
      </c>
    </row>
    <row r="626" spans="1:8">
      <c r="A626" s="278" t="s">
        <v>1135</v>
      </c>
      <c r="B626" t="s">
        <v>1137</v>
      </c>
    </row>
    <row r="627" spans="1:8">
      <c r="B627" t="s">
        <v>1138</v>
      </c>
    </row>
    <row r="628" spans="1:8">
      <c r="B628" t="s">
        <v>1139</v>
      </c>
      <c r="C628" t="s">
        <v>1140</v>
      </c>
    </row>
    <row r="629" spans="1:8" ht="90">
      <c r="B629" t="s">
        <v>1141</v>
      </c>
      <c r="C629" s="6" t="s">
        <v>1142</v>
      </c>
    </row>
    <row r="630" spans="1:8">
      <c r="A630" s="278" t="s">
        <v>1144</v>
      </c>
      <c r="B630" t="s">
        <v>1143</v>
      </c>
    </row>
    <row r="631" spans="1:8">
      <c r="B631" t="s">
        <v>1145</v>
      </c>
    </row>
    <row r="632" spans="1:8" ht="30">
      <c r="A632" s="278" t="s">
        <v>1148</v>
      </c>
      <c r="B632" t="s">
        <v>1146</v>
      </c>
      <c r="C632" s="6" t="s">
        <v>1147</v>
      </c>
    </row>
    <row r="633" spans="1:8">
      <c r="B633" t="s">
        <v>1149</v>
      </c>
      <c r="C633" t="s">
        <v>1150</v>
      </c>
    </row>
    <row r="634" spans="1:8">
      <c r="A634" s="278" t="s">
        <v>1152</v>
      </c>
      <c r="B634" t="s">
        <v>1155</v>
      </c>
      <c r="C634" t="s">
        <v>1151</v>
      </c>
    </row>
    <row r="635" spans="1:8">
      <c r="B635" t="s">
        <v>1154</v>
      </c>
    </row>
    <row r="636" spans="1:8">
      <c r="B636" t="s">
        <v>1153</v>
      </c>
    </row>
    <row r="637" spans="1:8">
      <c r="B637" t="s">
        <v>1156</v>
      </c>
    </row>
    <row r="638" spans="1:8">
      <c r="B638" t="s">
        <v>1157</v>
      </c>
    </row>
    <row r="639" spans="1:8" ht="21">
      <c r="B639" s="274" t="s">
        <v>1158</v>
      </c>
      <c r="H639" t="s">
        <v>1165</v>
      </c>
    </row>
    <row r="640" spans="1:8">
      <c r="B640" t="s">
        <v>1159</v>
      </c>
    </row>
    <row r="641" spans="1:5">
      <c r="B641" t="s">
        <v>1160</v>
      </c>
    </row>
    <row r="642" spans="1:5">
      <c r="A642" s="278" t="s">
        <v>1161</v>
      </c>
      <c r="B642" t="s">
        <v>1162</v>
      </c>
    </row>
    <row r="643" spans="1:5" ht="120">
      <c r="B643" s="1" t="s">
        <v>1163</v>
      </c>
      <c r="C643" s="7" t="s">
        <v>1164</v>
      </c>
      <c r="D643" s="7" t="s">
        <v>1166</v>
      </c>
      <c r="E643" s="7"/>
    </row>
    <row r="644" spans="1:5">
      <c r="B644" t="s">
        <v>1167</v>
      </c>
    </row>
    <row r="645" spans="1:5">
      <c r="A645" s="278" t="s">
        <v>1168</v>
      </c>
      <c r="B645" s="158" t="s">
        <v>1169</v>
      </c>
    </row>
    <row r="646" spans="1:5">
      <c r="B646" s="158" t="s">
        <v>1171</v>
      </c>
    </row>
    <row r="647" spans="1:5">
      <c r="B647" s="6" t="s">
        <v>1170</v>
      </c>
    </row>
    <row r="648" spans="1:5">
      <c r="B648" t="s">
        <v>1173</v>
      </c>
    </row>
    <row r="649" spans="1:5">
      <c r="B649" t="s">
        <v>1172</v>
      </c>
    </row>
    <row r="650" spans="1:5">
      <c r="B650" t="s">
        <v>1174</v>
      </c>
    </row>
    <row r="651" spans="1:5">
      <c r="B651" t="s">
        <v>1175</v>
      </c>
    </row>
    <row r="652" spans="1:5">
      <c r="A652" s="278" t="s">
        <v>1176</v>
      </c>
      <c r="B652" t="s">
        <v>1177</v>
      </c>
    </row>
    <row r="653" spans="1:5" ht="237.6" customHeight="1">
      <c r="A653" s="473" t="s">
        <v>1178</v>
      </c>
      <c r="B653" s="1" t="s">
        <v>1179</v>
      </c>
      <c r="C653" s="7" t="s">
        <v>1180</v>
      </c>
    </row>
    <row r="654" spans="1:5" ht="30">
      <c r="B654" s="7" t="s">
        <v>1181</v>
      </c>
    </row>
    <row r="655" spans="1:5">
      <c r="B655" t="s">
        <v>1182</v>
      </c>
    </row>
    <row r="656" spans="1:5">
      <c r="B656" t="s">
        <v>1183</v>
      </c>
    </row>
    <row r="657" spans="1:3">
      <c r="B657" t="s">
        <v>1184</v>
      </c>
    </row>
    <row r="658" spans="1:3">
      <c r="A658" s="278" t="s">
        <v>1185</v>
      </c>
      <c r="B658" t="s">
        <v>1186</v>
      </c>
    </row>
    <row r="660" spans="1:3" ht="30">
      <c r="B660" s="1" t="s">
        <v>1187</v>
      </c>
      <c r="C660" s="7" t="s">
        <v>1188</v>
      </c>
    </row>
    <row r="661" spans="1:3">
      <c r="B661" t="s">
        <v>1189</v>
      </c>
    </row>
    <row r="663" spans="1:3">
      <c r="B663" t="s">
        <v>1190</v>
      </c>
      <c r="C663" t="s">
        <v>1191</v>
      </c>
    </row>
    <row r="664" spans="1:3" ht="237.6" customHeight="1">
      <c r="A664" s="473" t="s">
        <v>1192</v>
      </c>
      <c r="B664" s="1" t="s">
        <v>1193</v>
      </c>
      <c r="C664" s="7" t="s">
        <v>1194</v>
      </c>
    </row>
    <row r="665" spans="1:3" ht="75">
      <c r="A665" s="473" t="s">
        <v>1198</v>
      </c>
      <c r="C665" s="6" t="s">
        <v>1195</v>
      </c>
    </row>
    <row r="666" spans="1:3" ht="120">
      <c r="C666" s="6" t="s">
        <v>1196</v>
      </c>
    </row>
    <row r="667" spans="1:3" ht="60">
      <c r="C667" s="7" t="s">
        <v>1197</v>
      </c>
    </row>
    <row r="668" spans="1:3" ht="90">
      <c r="A668" s="473" t="s">
        <v>1198</v>
      </c>
      <c r="B668" s="7" t="s">
        <v>1199</v>
      </c>
      <c r="C668" s="7" t="s">
        <v>1380</v>
      </c>
    </row>
    <row r="669" spans="1:3" ht="75">
      <c r="C669" s="7" t="s">
        <v>1200</v>
      </c>
    </row>
    <row r="670" spans="1:3">
      <c r="C670" s="7" t="s">
        <v>1201</v>
      </c>
    </row>
    <row r="671" spans="1:3">
      <c r="C671" s="7" t="s">
        <v>1202</v>
      </c>
    </row>
    <row r="672" spans="1:3" ht="90">
      <c r="C672" s="7" t="s">
        <v>1203</v>
      </c>
    </row>
    <row r="673" spans="1:3" ht="30">
      <c r="C673" s="7" t="s">
        <v>1204</v>
      </c>
    </row>
    <row r="674" spans="1:3" ht="45">
      <c r="C674" s="7" t="s">
        <v>1205</v>
      </c>
    </row>
    <row r="675" spans="1:3" ht="75">
      <c r="C675" s="7" t="s">
        <v>1207</v>
      </c>
    </row>
    <row r="676" spans="1:3">
      <c r="A676" s="278" t="s">
        <v>1214</v>
      </c>
      <c r="B676" t="s">
        <v>1215</v>
      </c>
      <c r="C676" s="7"/>
    </row>
    <row r="677" spans="1:3">
      <c r="B677" s="158" t="s">
        <v>1206</v>
      </c>
      <c r="C677" s="7" t="s">
        <v>463</v>
      </c>
    </row>
    <row r="678" spans="1:3" ht="45">
      <c r="A678" s="473" t="s">
        <v>1208</v>
      </c>
      <c r="B678" s="6" t="s">
        <v>1213</v>
      </c>
    </row>
    <row r="680" spans="1:3" ht="45">
      <c r="B680" s="1" t="s">
        <v>1209</v>
      </c>
      <c r="C680" s="7" t="s">
        <v>1210</v>
      </c>
    </row>
    <row r="681" spans="1:3">
      <c r="B681" t="s">
        <v>1211</v>
      </c>
    </row>
    <row r="682" spans="1:3">
      <c r="B682" t="s">
        <v>1212</v>
      </c>
    </row>
    <row r="683" spans="1:3" ht="30">
      <c r="B683" s="6" t="s">
        <v>1217</v>
      </c>
      <c r="C683" s="158" t="s">
        <v>1216</v>
      </c>
    </row>
    <row r="684" spans="1:3">
      <c r="B684" s="6" t="s">
        <v>1218</v>
      </c>
    </row>
    <row r="685" spans="1:3" ht="30">
      <c r="B685" s="230" t="s">
        <v>1219</v>
      </c>
    </row>
    <row r="686" spans="1:3" ht="45">
      <c r="A686" s="473" t="s">
        <v>1222</v>
      </c>
      <c r="B686" s="6" t="s">
        <v>1220</v>
      </c>
    </row>
    <row r="687" spans="1:3">
      <c r="B687" s="6" t="s">
        <v>1221</v>
      </c>
    </row>
    <row r="688" spans="1:3">
      <c r="B688" s="6" t="s">
        <v>1221</v>
      </c>
    </row>
    <row r="689" spans="1:3">
      <c r="B689" s="6" t="s">
        <v>1223</v>
      </c>
    </row>
    <row r="690" spans="1:3">
      <c r="B690" s="6" t="s">
        <v>1224</v>
      </c>
    </row>
    <row r="691" spans="1:3">
      <c r="B691" s="6" t="s">
        <v>1225</v>
      </c>
    </row>
    <row r="692" spans="1:3">
      <c r="A692" s="278" t="s">
        <v>1226</v>
      </c>
      <c r="B692" s="6" t="s">
        <v>1227</v>
      </c>
    </row>
    <row r="693" spans="1:3">
      <c r="B693" s="6" t="s">
        <v>1228</v>
      </c>
    </row>
    <row r="694" spans="1:3">
      <c r="B694" s="6" t="s">
        <v>1332</v>
      </c>
    </row>
    <row r="695" spans="1:3">
      <c r="B695" s="6" t="s">
        <v>1229</v>
      </c>
    </row>
    <row r="696" spans="1:3">
      <c r="A696" s="278" t="s">
        <v>1230</v>
      </c>
      <c r="B696" s="157" t="s">
        <v>1231</v>
      </c>
    </row>
    <row r="698" spans="1:3" ht="116.1" customHeight="1">
      <c r="A698" s="278" t="s">
        <v>1232</v>
      </c>
      <c r="B698" s="7" t="s">
        <v>1234</v>
      </c>
      <c r="C698" s="7" t="s">
        <v>1233</v>
      </c>
    </row>
    <row r="699" spans="1:3" ht="30">
      <c r="B699" s="6" t="s">
        <v>1235</v>
      </c>
      <c r="C699" s="9" t="s">
        <v>397</v>
      </c>
    </row>
    <row r="700" spans="1:3" ht="75">
      <c r="A700" s="8" t="s">
        <v>1236</v>
      </c>
      <c r="B700" s="7" t="s">
        <v>1237</v>
      </c>
    </row>
    <row r="701" spans="1:3">
      <c r="A701" s="278" t="s">
        <v>1239</v>
      </c>
      <c r="B701" t="s">
        <v>1238</v>
      </c>
    </row>
    <row r="702" spans="1:3">
      <c r="B702" t="s">
        <v>1240</v>
      </c>
    </row>
    <row r="703" spans="1:3" ht="30">
      <c r="B703" s="6" t="s">
        <v>1241</v>
      </c>
    </row>
    <row r="704" spans="1:3" ht="30">
      <c r="B704" s="7" t="s">
        <v>1242</v>
      </c>
    </row>
    <row r="705" spans="1:5" ht="30">
      <c r="B705" s="7" t="s">
        <v>1243</v>
      </c>
    </row>
    <row r="706" spans="1:5" ht="60">
      <c r="B706" s="7" t="s">
        <v>1244</v>
      </c>
    </row>
    <row r="707" spans="1:5" ht="45">
      <c r="B707" s="7" t="s">
        <v>1246</v>
      </c>
    </row>
    <row r="708" spans="1:5">
      <c r="B708" s="248" t="s">
        <v>1245</v>
      </c>
    </row>
    <row r="709" spans="1:5" ht="105">
      <c r="A709" s="278" t="s">
        <v>1247</v>
      </c>
      <c r="B709" s="7" t="s">
        <v>1248</v>
      </c>
      <c r="C709" s="6" t="s">
        <v>1249</v>
      </c>
      <c r="D709" s="6"/>
      <c r="E709" s="230"/>
    </row>
    <row r="710" spans="1:5" ht="45">
      <c r="C710" s="6" t="s">
        <v>1250</v>
      </c>
    </row>
    <row r="711" spans="1:5">
      <c r="C711" t="s">
        <v>1251</v>
      </c>
    </row>
    <row r="712" spans="1:5">
      <c r="A712" s="278" t="s">
        <v>1253</v>
      </c>
      <c r="C712" t="s">
        <v>1252</v>
      </c>
    </row>
    <row r="713" spans="1:5">
      <c r="C713" t="s">
        <v>1254</v>
      </c>
    </row>
    <row r="714" spans="1:5">
      <c r="C714" t="s">
        <v>1255</v>
      </c>
    </row>
    <row r="715" spans="1:5">
      <c r="C715" t="s">
        <v>1256</v>
      </c>
    </row>
    <row r="716" spans="1:5">
      <c r="C716" t="s">
        <v>1257</v>
      </c>
    </row>
    <row r="717" spans="1:5" ht="30">
      <c r="A717" s="278" t="s">
        <v>1258</v>
      </c>
      <c r="C717" s="6" t="s">
        <v>1259</v>
      </c>
    </row>
    <row r="718" spans="1:5">
      <c r="B718" t="s">
        <v>1262</v>
      </c>
      <c r="C718" s="6" t="s">
        <v>1260</v>
      </c>
    </row>
    <row r="719" spans="1:5">
      <c r="B719" s="6" t="s">
        <v>1263</v>
      </c>
      <c r="C719" t="s">
        <v>1261</v>
      </c>
    </row>
    <row r="720" spans="1:5" ht="30">
      <c r="A720" s="278" t="s">
        <v>1265</v>
      </c>
      <c r="B720" s="6" t="s">
        <v>1264</v>
      </c>
    </row>
    <row r="721" spans="1:3">
      <c r="B721" t="s">
        <v>1266</v>
      </c>
    </row>
    <row r="722" spans="1:3">
      <c r="B722" t="s">
        <v>1267</v>
      </c>
    </row>
    <row r="723" spans="1:3">
      <c r="B723" t="s">
        <v>1268</v>
      </c>
    </row>
    <row r="724" spans="1:3">
      <c r="B724" t="s">
        <v>1269</v>
      </c>
    </row>
    <row r="725" spans="1:3">
      <c r="B725" t="s">
        <v>1270</v>
      </c>
    </row>
    <row r="726" spans="1:3">
      <c r="B726" s="158" t="s">
        <v>1271</v>
      </c>
    </row>
    <row r="727" spans="1:3">
      <c r="B727" t="s">
        <v>1381</v>
      </c>
    </row>
    <row r="728" spans="1:3">
      <c r="B728" t="s">
        <v>1272</v>
      </c>
    </row>
    <row r="729" spans="1:3">
      <c r="A729" s="278" t="s">
        <v>1273</v>
      </c>
      <c r="B729" s="6" t="s">
        <v>1274</v>
      </c>
    </row>
    <row r="730" spans="1:3">
      <c r="B730" s="6" t="s">
        <v>1275</v>
      </c>
    </row>
    <row r="731" spans="1:3">
      <c r="B731" t="s">
        <v>1276</v>
      </c>
    </row>
    <row r="732" spans="1:3">
      <c r="B732" t="s">
        <v>1277</v>
      </c>
    </row>
    <row r="733" spans="1:3">
      <c r="B733" t="s">
        <v>1278</v>
      </c>
    </row>
    <row r="734" spans="1:3">
      <c r="B734" t="s">
        <v>1279</v>
      </c>
    </row>
    <row r="735" spans="1:3" ht="165">
      <c r="B735" s="1" t="s">
        <v>1280</v>
      </c>
      <c r="C735" s="6" t="s">
        <v>1281</v>
      </c>
    </row>
    <row r="736" spans="1:3">
      <c r="B736" t="s">
        <v>1282</v>
      </c>
    </row>
    <row r="737" spans="1:3">
      <c r="B737" t="s">
        <v>1283</v>
      </c>
    </row>
    <row r="738" spans="1:3" ht="30">
      <c r="A738" s="278" t="s">
        <v>1284</v>
      </c>
      <c r="B738" s="6" t="s">
        <v>1286</v>
      </c>
    </row>
    <row r="739" spans="1:3">
      <c r="A739" s="278" t="s">
        <v>1285</v>
      </c>
      <c r="B739" t="s">
        <v>1287</v>
      </c>
    </row>
    <row r="740" spans="1:3">
      <c r="A740" s="278" t="s">
        <v>1288</v>
      </c>
      <c r="B740" t="s">
        <v>1289</v>
      </c>
    </row>
    <row r="741" spans="1:3">
      <c r="B741" t="s">
        <v>1290</v>
      </c>
    </row>
    <row r="742" spans="1:3">
      <c r="B742" s="248" t="s">
        <v>1291</v>
      </c>
    </row>
    <row r="744" spans="1:3">
      <c r="A744" s="278" t="s">
        <v>1292</v>
      </c>
      <c r="B744" t="s">
        <v>1293</v>
      </c>
    </row>
    <row r="745" spans="1:3">
      <c r="B745" t="s">
        <v>1294</v>
      </c>
    </row>
    <row r="746" spans="1:3">
      <c r="A746" s="278" t="s">
        <v>1296</v>
      </c>
      <c r="B746" s="6" t="s">
        <v>1295</v>
      </c>
    </row>
    <row r="747" spans="1:3">
      <c r="B747" s="158" t="s">
        <v>1297</v>
      </c>
    </row>
    <row r="748" spans="1:3" ht="30">
      <c r="B748" s="6" t="s">
        <v>1298</v>
      </c>
    </row>
    <row r="749" spans="1:3">
      <c r="A749" s="278" t="s">
        <v>1299</v>
      </c>
      <c r="B749" t="s">
        <v>1300</v>
      </c>
    </row>
    <row r="750" spans="1:3">
      <c r="B750" t="s">
        <v>1301</v>
      </c>
    </row>
    <row r="751" spans="1:3" ht="120">
      <c r="B751" s="159" t="s">
        <v>1302</v>
      </c>
    </row>
    <row r="752" spans="1:3">
      <c r="A752" s="473" t="s">
        <v>1304</v>
      </c>
      <c r="B752" s="6" t="s">
        <v>1303</v>
      </c>
      <c r="C752">
        <f>1296*655.957</f>
        <v>850120.272</v>
      </c>
    </row>
    <row r="753" spans="1:9">
      <c r="B753" s="6" t="s">
        <v>1305</v>
      </c>
    </row>
    <row r="754" spans="1:9">
      <c r="B754" s="6" t="s">
        <v>1306</v>
      </c>
    </row>
    <row r="755" spans="1:9">
      <c r="A755" s="278" t="s">
        <v>1307</v>
      </c>
      <c r="B755" s="157" t="s">
        <v>1308</v>
      </c>
    </row>
    <row r="756" spans="1:9" ht="30">
      <c r="A756" s="473" t="s">
        <v>1309</v>
      </c>
      <c r="B756" s="6" t="s">
        <v>1310</v>
      </c>
      <c r="C756" s="157" t="s">
        <v>1311</v>
      </c>
    </row>
    <row r="757" spans="1:9">
      <c r="A757" s="278" t="s">
        <v>1313</v>
      </c>
      <c r="B757" s="6" t="s">
        <v>1312</v>
      </c>
    </row>
    <row r="758" spans="1:9">
      <c r="B758" s="6" t="s">
        <v>1314</v>
      </c>
    </row>
    <row r="759" spans="1:9">
      <c r="B759" s="6" t="s">
        <v>1315</v>
      </c>
    </row>
    <row r="760" spans="1:9" ht="30">
      <c r="A760" s="473" t="s">
        <v>1316</v>
      </c>
      <c r="B760" s="6" t="s">
        <v>1317</v>
      </c>
    </row>
    <row r="761" spans="1:9" ht="45">
      <c r="B761" s="7" t="s">
        <v>1318</v>
      </c>
      <c r="C761" s="6" t="s">
        <v>1319</v>
      </c>
    </row>
    <row r="762" spans="1:9" s="1" customFormat="1" ht="240">
      <c r="A762" s="473"/>
      <c r="B762" s="9" t="s">
        <v>1320</v>
      </c>
      <c r="C762" s="248" t="s">
        <v>1460</v>
      </c>
      <c r="E762" s="7" t="s">
        <v>1321</v>
      </c>
      <c r="I762" s="1">
        <v>2</v>
      </c>
    </row>
    <row r="763" spans="1:9">
      <c r="A763" s="278" t="s">
        <v>1322</v>
      </c>
      <c r="B763" s="6" t="s">
        <v>1324</v>
      </c>
      <c r="C763" t="s">
        <v>1323</v>
      </c>
      <c r="E763" s="1"/>
    </row>
    <row r="764" spans="1:9">
      <c r="B764" s="157" t="s">
        <v>1325</v>
      </c>
      <c r="C764" s="158" t="s">
        <v>1326</v>
      </c>
    </row>
    <row r="765" spans="1:9" ht="135">
      <c r="B765" s="1" t="s">
        <v>1327</v>
      </c>
      <c r="C765" s="6" t="s">
        <v>1328</v>
      </c>
    </row>
    <row r="766" spans="1:9">
      <c r="B766" t="s">
        <v>1329</v>
      </c>
    </row>
    <row r="767" spans="1:9">
      <c r="B767" t="s">
        <v>1330</v>
      </c>
    </row>
    <row r="768" spans="1:9">
      <c r="B768" s="6" t="s">
        <v>1331</v>
      </c>
    </row>
    <row r="769" spans="1:3">
      <c r="A769" s="466" t="s">
        <v>1334</v>
      </c>
      <c r="B769" s="158" t="s">
        <v>1333</v>
      </c>
    </row>
    <row r="770" spans="1:3">
      <c r="B770" t="s">
        <v>1335</v>
      </c>
    </row>
    <row r="771" spans="1:3">
      <c r="B771" t="s">
        <v>1336</v>
      </c>
      <c r="C771" t="s">
        <v>1337</v>
      </c>
    </row>
    <row r="772" spans="1:3">
      <c r="B772" t="s">
        <v>1338</v>
      </c>
    </row>
    <row r="773" spans="1:3">
      <c r="B773" t="s">
        <v>1339</v>
      </c>
    </row>
    <row r="774" spans="1:3" ht="45">
      <c r="A774" s="473" t="s">
        <v>1340</v>
      </c>
      <c r="B774" s="1" t="s">
        <v>1341</v>
      </c>
      <c r="C774" s="6" t="s">
        <v>1342</v>
      </c>
    </row>
    <row r="775" spans="1:3" ht="30">
      <c r="B775" t="s">
        <v>1345</v>
      </c>
      <c r="C775" s="6" t="s">
        <v>1343</v>
      </c>
    </row>
    <row r="776" spans="1:3" ht="30">
      <c r="B776" t="s">
        <v>1344</v>
      </c>
      <c r="C776" s="6" t="s">
        <v>1346</v>
      </c>
    </row>
    <row r="777" spans="1:3">
      <c r="C777" s="6" t="s">
        <v>1347</v>
      </c>
    </row>
    <row r="778" spans="1:3" ht="18.600000000000001" customHeight="1">
      <c r="B778" s="1" t="s">
        <v>1349</v>
      </c>
      <c r="C778" s="6" t="s">
        <v>1348</v>
      </c>
    </row>
    <row r="779" spans="1:3">
      <c r="B779" t="s">
        <v>1350</v>
      </c>
      <c r="C779" s="6" t="s">
        <v>1351</v>
      </c>
    </row>
    <row r="780" spans="1:3">
      <c r="A780" s="278" t="s">
        <v>1362</v>
      </c>
      <c r="B780" t="s">
        <v>1363</v>
      </c>
      <c r="C780" s="6" t="s">
        <v>1352</v>
      </c>
    </row>
    <row r="781" spans="1:3">
      <c r="C781" s="6" t="s">
        <v>1353</v>
      </c>
    </row>
    <row r="782" spans="1:3">
      <c r="C782" s="6" t="s">
        <v>1354</v>
      </c>
    </row>
    <row r="783" spans="1:3">
      <c r="C783" s="6" t="s">
        <v>1355</v>
      </c>
    </row>
    <row r="784" spans="1:3">
      <c r="C784" s="6" t="s">
        <v>1356</v>
      </c>
    </row>
    <row r="785" spans="1:3">
      <c r="C785" s="6" t="s">
        <v>1357</v>
      </c>
    </row>
    <row r="786" spans="1:3">
      <c r="C786" s="6" t="s">
        <v>1358</v>
      </c>
    </row>
    <row r="787" spans="1:3">
      <c r="C787" s="6" t="s">
        <v>1359</v>
      </c>
    </row>
    <row r="789" spans="1:3" ht="30">
      <c r="C789" s="6" t="s">
        <v>1360</v>
      </c>
    </row>
    <row r="790" spans="1:3" ht="30">
      <c r="C790" s="6" t="s">
        <v>1361</v>
      </c>
    </row>
    <row r="791" spans="1:3">
      <c r="B791" s="157" t="s">
        <v>1364</v>
      </c>
      <c r="C791" s="6" t="s">
        <v>1365</v>
      </c>
    </row>
    <row r="792" spans="1:3">
      <c r="A792" s="278" t="s">
        <v>1366</v>
      </c>
      <c r="B792" t="s">
        <v>1367</v>
      </c>
    </row>
    <row r="793" spans="1:3">
      <c r="B793" t="s">
        <v>1368</v>
      </c>
    </row>
    <row r="794" spans="1:3">
      <c r="B794" t="s">
        <v>1369</v>
      </c>
    </row>
    <row r="795" spans="1:3">
      <c r="B795" t="s">
        <v>1370</v>
      </c>
    </row>
    <row r="796" spans="1:3">
      <c r="B796" t="s">
        <v>1371</v>
      </c>
    </row>
    <row r="797" spans="1:3">
      <c r="B797" t="s">
        <v>1372</v>
      </c>
    </row>
    <row r="798" spans="1:3">
      <c r="B798" t="s">
        <v>1373</v>
      </c>
    </row>
    <row r="799" spans="1:3">
      <c r="B799" t="s">
        <v>1374</v>
      </c>
    </row>
    <row r="800" spans="1:3">
      <c r="A800" s="278" t="s">
        <v>1375</v>
      </c>
      <c r="B800" t="s">
        <v>1383</v>
      </c>
    </row>
    <row r="801" spans="1:3">
      <c r="B801" t="s">
        <v>1376</v>
      </c>
    </row>
    <row r="802" spans="1:3">
      <c r="B802" t="s">
        <v>1377</v>
      </c>
    </row>
    <row r="803" spans="1:3">
      <c r="A803" s="278" t="s">
        <v>1378</v>
      </c>
      <c r="B803" t="s">
        <v>1379</v>
      </c>
    </row>
    <row r="804" spans="1:3">
      <c r="B804" t="s">
        <v>1382</v>
      </c>
    </row>
    <row r="805" spans="1:3">
      <c r="A805" s="278" t="s">
        <v>1384</v>
      </c>
      <c r="B805" t="s">
        <v>1385</v>
      </c>
    </row>
    <row r="806" spans="1:3">
      <c r="B806" t="s">
        <v>1386</v>
      </c>
    </row>
    <row r="807" spans="1:3">
      <c r="B807" t="s">
        <v>1388</v>
      </c>
      <c r="C807" s="158" t="s">
        <v>1389</v>
      </c>
    </row>
    <row r="808" spans="1:3">
      <c r="B808" t="s">
        <v>1387</v>
      </c>
    </row>
    <row r="809" spans="1:3">
      <c r="A809" s="278" t="s">
        <v>1400</v>
      </c>
      <c r="B809" t="s">
        <v>1390</v>
      </c>
    </row>
    <row r="810" spans="1:3">
      <c r="B810" t="s">
        <v>1391</v>
      </c>
    </row>
    <row r="811" spans="1:3">
      <c r="B811" t="s">
        <v>1392</v>
      </c>
    </row>
    <row r="812" spans="1:3">
      <c r="B812" t="s">
        <v>1393</v>
      </c>
    </row>
    <row r="813" spans="1:3">
      <c r="B813" t="s">
        <v>1394</v>
      </c>
    </row>
    <row r="814" spans="1:3">
      <c r="B814" t="s">
        <v>1395</v>
      </c>
    </row>
    <row r="815" spans="1:3">
      <c r="B815" t="s">
        <v>1396</v>
      </c>
    </row>
    <row r="816" spans="1:3">
      <c r="B816" t="s">
        <v>1397</v>
      </c>
    </row>
    <row r="817" spans="1:3">
      <c r="B817" t="s">
        <v>1398</v>
      </c>
    </row>
    <row r="818" spans="1:3">
      <c r="B818" t="s">
        <v>1402</v>
      </c>
    </row>
    <row r="819" spans="1:3">
      <c r="B819" t="s">
        <v>1399</v>
      </c>
    </row>
    <row r="820" spans="1:3">
      <c r="B820" t="s">
        <v>1401</v>
      </c>
    </row>
    <row r="821" spans="1:3">
      <c r="B821" t="s">
        <v>1403</v>
      </c>
    </row>
    <row r="822" spans="1:3">
      <c r="A822" s="278" t="s">
        <v>1404</v>
      </c>
      <c r="B822" t="s">
        <v>1405</v>
      </c>
      <c r="C822" t="s">
        <v>1406</v>
      </c>
    </row>
    <row r="823" spans="1:3">
      <c r="B823" t="s">
        <v>1432</v>
      </c>
    </row>
    <row r="824" spans="1:3">
      <c r="B824" t="s">
        <v>1407</v>
      </c>
    </row>
    <row r="825" spans="1:3">
      <c r="B825" t="s">
        <v>1408</v>
      </c>
      <c r="C825" s="275"/>
    </row>
    <row r="826" spans="1:3" ht="30">
      <c r="B826" s="7" t="s">
        <v>1409</v>
      </c>
      <c r="C826" s="275"/>
    </row>
    <row r="827" spans="1:3">
      <c r="A827" s="278" t="s">
        <v>1412</v>
      </c>
      <c r="B827" t="s">
        <v>1410</v>
      </c>
      <c r="C827" s="275"/>
    </row>
    <row r="828" spans="1:3">
      <c r="B828" t="s">
        <v>1411</v>
      </c>
      <c r="C828" s="10"/>
    </row>
    <row r="829" spans="1:3">
      <c r="B829" s="158" t="s">
        <v>1413</v>
      </c>
      <c r="C829" s="10"/>
    </row>
    <row r="830" spans="1:3">
      <c r="B830" t="s">
        <v>1414</v>
      </c>
      <c r="C830" s="10"/>
    </row>
    <row r="831" spans="1:3">
      <c r="B831" t="s">
        <v>1415</v>
      </c>
      <c r="C831" s="10"/>
    </row>
    <row r="832" spans="1:3" ht="30">
      <c r="B832" s="248" t="s">
        <v>1719</v>
      </c>
      <c r="C832" s="10"/>
    </row>
    <row r="833" spans="1:3">
      <c r="B833" t="s">
        <v>1416</v>
      </c>
      <c r="C833" s="10"/>
    </row>
    <row r="834" spans="1:3">
      <c r="B834" t="s">
        <v>1417</v>
      </c>
      <c r="C834" s="275"/>
    </row>
    <row r="835" spans="1:3">
      <c r="B835" t="s">
        <v>1418</v>
      </c>
    </row>
    <row r="836" spans="1:3" ht="409.5">
      <c r="A836" s="473" t="s">
        <v>1420</v>
      </c>
      <c r="B836" t="s">
        <v>1419</v>
      </c>
      <c r="C836" s="7" t="s">
        <v>1421</v>
      </c>
    </row>
    <row r="837" spans="1:3">
      <c r="B837" t="s">
        <v>1422</v>
      </c>
    </row>
    <row r="838" spans="1:3">
      <c r="B838" t="s">
        <v>1423</v>
      </c>
    </row>
    <row r="839" spans="1:3">
      <c r="B839" t="s">
        <v>1424</v>
      </c>
    </row>
    <row r="840" spans="1:3" ht="30">
      <c r="A840" s="278" t="s">
        <v>1430</v>
      </c>
      <c r="B840" s="6" t="s">
        <v>1425</v>
      </c>
    </row>
    <row r="841" spans="1:3">
      <c r="B841" t="s">
        <v>1426</v>
      </c>
    </row>
    <row r="842" spans="1:3">
      <c r="B842" t="s">
        <v>1427</v>
      </c>
      <c r="C842" t="s">
        <v>1428</v>
      </c>
    </row>
    <row r="843" spans="1:3" ht="90">
      <c r="B843" s="1" t="s">
        <v>1429</v>
      </c>
      <c r="C843" s="7" t="s">
        <v>1431</v>
      </c>
    </row>
    <row r="844" spans="1:3" ht="30">
      <c r="B844" s="7" t="s">
        <v>1433</v>
      </c>
    </row>
    <row r="845" spans="1:3" ht="30">
      <c r="A845" s="278" t="s">
        <v>1434</v>
      </c>
      <c r="B845" s="6" t="s">
        <v>1436</v>
      </c>
    </row>
    <row r="846" spans="1:3">
      <c r="A846" s="278" t="s">
        <v>1435</v>
      </c>
      <c r="B846" t="s">
        <v>1437</v>
      </c>
    </row>
    <row r="847" spans="1:3">
      <c r="B847" t="s">
        <v>1438</v>
      </c>
    </row>
    <row r="848" spans="1:3">
      <c r="B848" t="s">
        <v>1439</v>
      </c>
    </row>
    <row r="849" spans="1:3">
      <c r="B849" t="s">
        <v>1440</v>
      </c>
    </row>
    <row r="850" spans="1:3">
      <c r="A850" s="278" t="s">
        <v>1442</v>
      </c>
      <c r="B850" s="7" t="s">
        <v>1441</v>
      </c>
    </row>
    <row r="851" spans="1:3">
      <c r="B851" t="s">
        <v>1443</v>
      </c>
    </row>
    <row r="852" spans="1:3">
      <c r="B852" t="s">
        <v>1444</v>
      </c>
    </row>
    <row r="853" spans="1:3">
      <c r="A853" s="278" t="s">
        <v>1446</v>
      </c>
      <c r="B853" t="s">
        <v>1445</v>
      </c>
      <c r="C853" s="158" t="s">
        <v>1572</v>
      </c>
    </row>
    <row r="854" spans="1:3">
      <c r="B854" t="s">
        <v>1447</v>
      </c>
    </row>
    <row r="855" spans="1:3" ht="30">
      <c r="B855" s="9" t="s">
        <v>1448</v>
      </c>
      <c r="C855" s="157" t="s">
        <v>1449</v>
      </c>
    </row>
    <row r="856" spans="1:3" ht="180">
      <c r="A856" s="473" t="s">
        <v>1455</v>
      </c>
      <c r="B856" s="7" t="s">
        <v>1450</v>
      </c>
      <c r="C856" s="7" t="s">
        <v>1452</v>
      </c>
    </row>
    <row r="857" spans="1:3">
      <c r="B857" t="s">
        <v>1451</v>
      </c>
    </row>
    <row r="858" spans="1:3">
      <c r="B858" t="s">
        <v>1453</v>
      </c>
    </row>
    <row r="859" spans="1:3" ht="30">
      <c r="B859" s="7" t="s">
        <v>1454</v>
      </c>
    </row>
    <row r="860" spans="1:3" ht="60">
      <c r="A860" s="473" t="s">
        <v>1456</v>
      </c>
      <c r="B860" s="6" t="s">
        <v>1568</v>
      </c>
    </row>
    <row r="861" spans="1:3">
      <c r="B861" t="s">
        <v>1457</v>
      </c>
    </row>
    <row r="862" spans="1:3">
      <c r="B862" s="248" t="s">
        <v>1458</v>
      </c>
    </row>
    <row r="863" spans="1:3" ht="30">
      <c r="A863" s="278" t="s">
        <v>1456</v>
      </c>
      <c r="B863" s="248" t="s">
        <v>1459</v>
      </c>
    </row>
    <row r="864" spans="1:3" ht="165">
      <c r="B864" s="1" t="s">
        <v>1461</v>
      </c>
      <c r="C864" s="7" t="s">
        <v>1462</v>
      </c>
    </row>
    <row r="865" spans="1:3">
      <c r="B865" t="s">
        <v>1463</v>
      </c>
    </row>
    <row r="866" spans="1:3">
      <c r="B866" t="s">
        <v>1464</v>
      </c>
      <c r="C866" t="s">
        <v>397</v>
      </c>
    </row>
    <row r="867" spans="1:3">
      <c r="A867" s="278" t="s">
        <v>1465</v>
      </c>
      <c r="B867" t="s">
        <v>1466</v>
      </c>
    </row>
    <row r="868" spans="1:3">
      <c r="B868" t="s">
        <v>1468</v>
      </c>
    </row>
    <row r="869" spans="1:3">
      <c r="B869" t="s">
        <v>1467</v>
      </c>
      <c r="C869" s="7" t="s">
        <v>1469</v>
      </c>
    </row>
    <row r="870" spans="1:3" ht="30">
      <c r="C870" s="6" t="s">
        <v>1470</v>
      </c>
    </row>
    <row r="871" spans="1:3">
      <c r="C871" s="6" t="s">
        <v>1471</v>
      </c>
    </row>
    <row r="872" spans="1:3" ht="30">
      <c r="C872" s="7" t="s">
        <v>1472</v>
      </c>
    </row>
    <row r="873" spans="1:3">
      <c r="C873" t="s">
        <v>1475</v>
      </c>
    </row>
    <row r="874" spans="1:3">
      <c r="C874" t="s">
        <v>1476</v>
      </c>
    </row>
    <row r="875" spans="1:3">
      <c r="C875" t="s">
        <v>1473</v>
      </c>
    </row>
    <row r="876" spans="1:3">
      <c r="C876" t="s">
        <v>1474</v>
      </c>
    </row>
    <row r="877" spans="1:3">
      <c r="C877" t="s">
        <v>1477</v>
      </c>
    </row>
    <row r="878" spans="1:3">
      <c r="C878" t="s">
        <v>1478</v>
      </c>
    </row>
    <row r="879" spans="1:3">
      <c r="C879" t="s">
        <v>1479</v>
      </c>
    </row>
    <row r="880" spans="1:3">
      <c r="A880" s="278" t="s">
        <v>1480</v>
      </c>
      <c r="B880" s="7" t="s">
        <v>1481</v>
      </c>
      <c r="C880" s="1" t="s">
        <v>1482</v>
      </c>
    </row>
    <row r="881" spans="1:3" ht="30">
      <c r="B881" s="7" t="s">
        <v>1570</v>
      </c>
      <c r="C881" s="10"/>
    </row>
    <row r="882" spans="1:3">
      <c r="B882" t="s">
        <v>1483</v>
      </c>
    </row>
    <row r="883" spans="1:3" ht="45">
      <c r="B883" s="1" t="s">
        <v>1484</v>
      </c>
      <c r="C883" s="7" t="s">
        <v>1485</v>
      </c>
    </row>
    <row r="884" spans="1:3">
      <c r="B884" t="s">
        <v>1486</v>
      </c>
    </row>
    <row r="885" spans="1:3">
      <c r="B885" s="6" t="s">
        <v>1487</v>
      </c>
    </row>
    <row r="886" spans="1:3">
      <c r="A886" s="278" t="s">
        <v>1488</v>
      </c>
      <c r="B886" t="s">
        <v>1489</v>
      </c>
    </row>
    <row r="887" spans="1:3">
      <c r="B887" t="s">
        <v>1573</v>
      </c>
    </row>
    <row r="888" spans="1:3">
      <c r="B888" t="s">
        <v>1571</v>
      </c>
    </row>
    <row r="889" spans="1:3">
      <c r="B889" t="s">
        <v>1490</v>
      </c>
    </row>
    <row r="890" spans="1:3">
      <c r="B890" t="s">
        <v>1491</v>
      </c>
    </row>
    <row r="891" spans="1:3">
      <c r="A891" s="278" t="s">
        <v>1492</v>
      </c>
    </row>
    <row r="892" spans="1:3">
      <c r="B892" s="7" t="s">
        <v>1495</v>
      </c>
    </row>
    <row r="893" spans="1:3" ht="30">
      <c r="A893" s="278" t="s">
        <v>1498</v>
      </c>
      <c r="B893" s="1" t="s">
        <v>1493</v>
      </c>
      <c r="C893" s="7" t="s">
        <v>1494</v>
      </c>
    </row>
    <row r="894" spans="1:3">
      <c r="B894" s="7" t="s">
        <v>1496</v>
      </c>
      <c r="C894" t="s">
        <v>1497</v>
      </c>
    </row>
    <row r="895" spans="1:3">
      <c r="A895" s="278" t="s">
        <v>1503</v>
      </c>
      <c r="B895" t="s">
        <v>1499</v>
      </c>
    </row>
    <row r="896" spans="1:3">
      <c r="A896" s="278" t="s">
        <v>1500</v>
      </c>
      <c r="B896" t="s">
        <v>1502</v>
      </c>
    </row>
    <row r="897" spans="1:6">
      <c r="A897" s="278" t="s">
        <v>1501</v>
      </c>
      <c r="B897" t="s">
        <v>1504</v>
      </c>
    </row>
    <row r="898" spans="1:6">
      <c r="B898" t="s">
        <v>1505</v>
      </c>
    </row>
    <row r="899" spans="1:6">
      <c r="B899" s="6" t="s">
        <v>1506</v>
      </c>
    </row>
    <row r="900" spans="1:6">
      <c r="B900" t="s">
        <v>1507</v>
      </c>
    </row>
    <row r="901" spans="1:6">
      <c r="B901" t="s">
        <v>1508</v>
      </c>
    </row>
    <row r="902" spans="1:6">
      <c r="B902" t="s">
        <v>1574</v>
      </c>
    </row>
    <row r="903" spans="1:6">
      <c r="A903" s="278" t="s">
        <v>1509</v>
      </c>
      <c r="B903" t="s">
        <v>1510</v>
      </c>
      <c r="C903" t="s">
        <v>1511</v>
      </c>
    </row>
    <row r="904" spans="1:6">
      <c r="A904" s="278" t="s">
        <v>1512</v>
      </c>
      <c r="B904" t="s">
        <v>1513</v>
      </c>
      <c r="C904" t="s">
        <v>1514</v>
      </c>
    </row>
    <row r="905" spans="1:6" ht="30">
      <c r="B905" s="1" t="s">
        <v>1515</v>
      </c>
      <c r="C905" s="6" t="s">
        <v>1517</v>
      </c>
      <c r="D905" s="1" t="s">
        <v>1522</v>
      </c>
      <c r="E905" s="7"/>
      <c r="F905" s="1" t="s">
        <v>1523</v>
      </c>
    </row>
    <row r="906" spans="1:6" ht="30">
      <c r="B906" s="1"/>
      <c r="C906" t="s">
        <v>1518</v>
      </c>
      <c r="D906" s="6" t="s">
        <v>1519</v>
      </c>
    </row>
    <row r="907" spans="1:6" ht="30">
      <c r="B907" s="1" t="s">
        <v>1524</v>
      </c>
      <c r="D907" s="7" t="s">
        <v>1575</v>
      </c>
    </row>
    <row r="908" spans="1:6">
      <c r="B908" s="1" t="s">
        <v>1516</v>
      </c>
      <c r="D908" t="s">
        <v>1520</v>
      </c>
    </row>
    <row r="909" spans="1:6">
      <c r="D909" t="s">
        <v>1521</v>
      </c>
    </row>
    <row r="910" spans="1:6" ht="45">
      <c r="B910" s="1" t="s">
        <v>1516</v>
      </c>
      <c r="C910" s="7" t="s">
        <v>1525</v>
      </c>
    </row>
    <row r="911" spans="1:6" ht="45">
      <c r="B911" s="7" t="s">
        <v>1526</v>
      </c>
      <c r="C911" s="6" t="s">
        <v>1576</v>
      </c>
    </row>
    <row r="912" spans="1:6" ht="30">
      <c r="B912" s="7" t="s">
        <v>1527</v>
      </c>
    </row>
    <row r="913" spans="1:3" ht="45">
      <c r="B913" s="6" t="s">
        <v>1528</v>
      </c>
    </row>
    <row r="914" spans="1:3" ht="30">
      <c r="B914" s="7" t="s">
        <v>1529</v>
      </c>
    </row>
    <row r="915" spans="1:3" ht="30">
      <c r="B915" s="7" t="s">
        <v>1530</v>
      </c>
    </row>
    <row r="916" spans="1:3" ht="30">
      <c r="B916" s="7" t="s">
        <v>1531</v>
      </c>
    </row>
    <row r="917" spans="1:3">
      <c r="B917" s="7" t="s">
        <v>1532</v>
      </c>
    </row>
    <row r="918" spans="1:3" ht="30">
      <c r="A918" s="278" t="s">
        <v>1533</v>
      </c>
      <c r="B918" s="248" t="s">
        <v>1534</v>
      </c>
      <c r="C918" s="9" t="s">
        <v>477</v>
      </c>
    </row>
    <row r="919" spans="1:3">
      <c r="B919" s="7" t="s">
        <v>1535</v>
      </c>
    </row>
    <row r="920" spans="1:3">
      <c r="B920" s="7" t="s">
        <v>1577</v>
      </c>
    </row>
    <row r="921" spans="1:3">
      <c r="B921" s="7" t="s">
        <v>1536</v>
      </c>
      <c r="C921">
        <f>6/8*100</f>
        <v>75</v>
      </c>
    </row>
    <row r="922" spans="1:3">
      <c r="B922" s="7" t="s">
        <v>1537</v>
      </c>
    </row>
    <row r="923" spans="1:3">
      <c r="B923" s="7" t="s">
        <v>1538</v>
      </c>
    </row>
    <row r="924" spans="1:3">
      <c r="A924" s="279" t="s">
        <v>1540</v>
      </c>
      <c r="B924" s="248" t="s">
        <v>1539</v>
      </c>
      <c r="C924" s="1" t="s">
        <v>1542</v>
      </c>
    </row>
    <row r="925" spans="1:3" ht="30">
      <c r="B925" s="7" t="s">
        <v>1541</v>
      </c>
      <c r="C925" s="7" t="s">
        <v>1543</v>
      </c>
    </row>
    <row r="926" spans="1:3">
      <c r="A926" s="278" t="s">
        <v>1544</v>
      </c>
      <c r="B926" s="7" t="s">
        <v>1545</v>
      </c>
    </row>
    <row r="927" spans="1:3" ht="270">
      <c r="B927" s="248" t="s">
        <v>1546</v>
      </c>
      <c r="C927" s="6" t="s">
        <v>1547</v>
      </c>
    </row>
    <row r="928" spans="1:3">
      <c r="B928" s="7" t="s">
        <v>1548</v>
      </c>
    </row>
    <row r="929" spans="1:3">
      <c r="B929" s="7" t="s">
        <v>1549</v>
      </c>
    </row>
    <row r="930" spans="1:3">
      <c r="A930" s="278" t="s">
        <v>1550</v>
      </c>
      <c r="B930" s="7" t="s">
        <v>1551</v>
      </c>
    </row>
    <row r="931" spans="1:3">
      <c r="B931" s="7" t="s">
        <v>1552</v>
      </c>
      <c r="C931" t="s">
        <v>1553</v>
      </c>
    </row>
    <row r="932" spans="1:3">
      <c r="B932" s="7" t="s">
        <v>1554</v>
      </c>
    </row>
    <row r="933" spans="1:3" ht="30">
      <c r="B933" s="7" t="s">
        <v>1578</v>
      </c>
      <c r="C933" s="248" t="s">
        <v>1555</v>
      </c>
    </row>
    <row r="934" spans="1:3" s="158" customFormat="1">
      <c r="A934" s="466"/>
      <c r="B934" s="248" t="s">
        <v>1556</v>
      </c>
      <c r="C934" s="158" t="s">
        <v>1557</v>
      </c>
    </row>
    <row r="935" spans="1:3">
      <c r="B935" s="7" t="s">
        <v>1558</v>
      </c>
    </row>
    <row r="936" spans="1:3" s="158" customFormat="1">
      <c r="A936" s="466"/>
      <c r="B936" s="248" t="s">
        <v>1559</v>
      </c>
    </row>
    <row r="937" spans="1:3">
      <c r="B937" s="7" t="s">
        <v>1560</v>
      </c>
    </row>
    <row r="938" spans="1:3">
      <c r="A938" s="466"/>
      <c r="B938" s="248" t="s">
        <v>1561</v>
      </c>
    </row>
    <row r="939" spans="1:3">
      <c r="B939" s="248" t="s">
        <v>1567</v>
      </c>
      <c r="C939" s="6" t="s">
        <v>1562</v>
      </c>
    </row>
    <row r="940" spans="1:3" ht="225">
      <c r="B940" s="248" t="s">
        <v>1563</v>
      </c>
      <c r="C940" s="6" t="s">
        <v>1564</v>
      </c>
    </row>
    <row r="941" spans="1:3">
      <c r="A941" s="278" t="s">
        <v>1565</v>
      </c>
      <c r="B941" s="276" t="s">
        <v>1566</v>
      </c>
    </row>
    <row r="943" spans="1:3">
      <c r="A943" s="278" t="s">
        <v>1569</v>
      </c>
      <c r="B943" s="7" t="s">
        <v>1579</v>
      </c>
    </row>
    <row r="944" spans="1:3">
      <c r="B944" t="s">
        <v>1580</v>
      </c>
    </row>
    <row r="946" spans="1:2" ht="30">
      <c r="A946" s="278" t="s">
        <v>1581</v>
      </c>
      <c r="B946" s="6" t="s">
        <v>1582</v>
      </c>
    </row>
    <row r="947" spans="1:2">
      <c r="A947" s="278" t="s">
        <v>1583</v>
      </c>
      <c r="B947" t="s">
        <v>1584</v>
      </c>
    </row>
    <row r="948" spans="1:2">
      <c r="B948" t="s">
        <v>1585</v>
      </c>
    </row>
    <row r="949" spans="1:2" ht="135">
      <c r="A949" s="8" t="s">
        <v>1587</v>
      </c>
      <c r="B949" s="6" t="s">
        <v>1586</v>
      </c>
    </row>
    <row r="950" spans="1:2">
      <c r="B950" s="158" t="s">
        <v>1588</v>
      </c>
    </row>
    <row r="951" spans="1:2" ht="57.6" customHeight="1">
      <c r="B951" s="2" t="s">
        <v>1591</v>
      </c>
    </row>
    <row r="952" spans="1:2" ht="409.5" customHeight="1">
      <c r="B952" s="277" t="s">
        <v>1727</v>
      </c>
    </row>
    <row r="953" spans="1:2" ht="109.5" customHeight="1">
      <c r="B953" s="7" t="s">
        <v>1589</v>
      </c>
    </row>
    <row r="954" spans="1:2" ht="30">
      <c r="B954" s="7" t="s">
        <v>1590</v>
      </c>
    </row>
    <row r="955" spans="1:2" ht="45">
      <c r="A955" s="278" t="s">
        <v>1594</v>
      </c>
      <c r="B955" s="7" t="s">
        <v>1592</v>
      </c>
    </row>
    <row r="956" spans="1:2">
      <c r="B956" s="7" t="s">
        <v>1593</v>
      </c>
    </row>
    <row r="957" spans="1:2">
      <c r="B957" s="157" t="s">
        <v>1595</v>
      </c>
    </row>
    <row r="958" spans="1:2">
      <c r="B958" s="7"/>
    </row>
    <row r="959" spans="1:2">
      <c r="B959" s="7" t="s">
        <v>1596</v>
      </c>
    </row>
    <row r="960" spans="1:2">
      <c r="B960" s="7" t="s">
        <v>1597</v>
      </c>
    </row>
    <row r="961" spans="1:3">
      <c r="B961" s="7" t="s">
        <v>1598</v>
      </c>
    </row>
    <row r="962" spans="1:3" ht="360">
      <c r="B962" s="7" t="s">
        <v>1599</v>
      </c>
    </row>
    <row r="963" spans="1:3" ht="168">
      <c r="A963" s="485" t="s">
        <v>1600</v>
      </c>
      <c r="B963" s="6" t="s">
        <v>1728</v>
      </c>
    </row>
    <row r="964" spans="1:3">
      <c r="B964" s="7" t="s">
        <v>1601</v>
      </c>
    </row>
    <row r="965" spans="1:3" ht="30">
      <c r="A965" s="473" t="s">
        <v>1602</v>
      </c>
      <c r="B965" s="248" t="s">
        <v>1603</v>
      </c>
    </row>
    <row r="966" spans="1:3">
      <c r="B966" s="7" t="s">
        <v>1604</v>
      </c>
    </row>
    <row r="967" spans="1:3" ht="30">
      <c r="B967" s="7" t="s">
        <v>1605</v>
      </c>
    </row>
    <row r="968" spans="1:3">
      <c r="B968" s="7" t="s">
        <v>1606</v>
      </c>
    </row>
    <row r="969" spans="1:3" ht="75">
      <c r="B969" s="6" t="s">
        <v>1607</v>
      </c>
    </row>
    <row r="970" spans="1:3" s="158" customFormat="1">
      <c r="A970" s="466" t="s">
        <v>1616</v>
      </c>
      <c r="B970" s="248" t="s">
        <v>1608</v>
      </c>
    </row>
    <row r="971" spans="1:3">
      <c r="B971" s="7" t="s">
        <v>1609</v>
      </c>
    </row>
    <row r="972" spans="1:3" ht="30">
      <c r="B972" s="248" t="s">
        <v>1610</v>
      </c>
      <c r="C972" t="s">
        <v>1611</v>
      </c>
    </row>
    <row r="973" spans="1:3">
      <c r="B973" t="s">
        <v>1612</v>
      </c>
    </row>
    <row r="974" spans="1:3">
      <c r="B974" t="s">
        <v>1613</v>
      </c>
    </row>
    <row r="975" spans="1:3">
      <c r="B975" t="s">
        <v>1614</v>
      </c>
    </row>
    <row r="976" spans="1:3">
      <c r="B976" t="s">
        <v>1615</v>
      </c>
    </row>
    <row r="977" spans="1:3">
      <c r="B977" t="s">
        <v>1617</v>
      </c>
    </row>
    <row r="978" spans="1:3">
      <c r="A978" s="278" t="s">
        <v>1618</v>
      </c>
      <c r="B978" t="s">
        <v>1619</v>
      </c>
    </row>
    <row r="979" spans="1:3" ht="24" customHeight="1">
      <c r="B979" s="1" t="s">
        <v>1620</v>
      </c>
    </row>
    <row r="980" spans="1:3" ht="409.5">
      <c r="B980" s="6" t="s">
        <v>1621</v>
      </c>
    </row>
    <row r="981" spans="1:3">
      <c r="B981" s="158" t="s">
        <v>1623</v>
      </c>
    </row>
    <row r="982" spans="1:3" ht="135">
      <c r="A982" s="473" t="s">
        <v>1625</v>
      </c>
      <c r="B982" s="6" t="s">
        <v>1624</v>
      </c>
    </row>
    <row r="983" spans="1:3" ht="120">
      <c r="A983" s="473" t="s">
        <v>1626</v>
      </c>
      <c r="B983" s="7" t="s">
        <v>1627</v>
      </c>
    </row>
    <row r="984" spans="1:3">
      <c r="A984" s="278" t="s">
        <v>1628</v>
      </c>
      <c r="B984" t="s">
        <v>1629</v>
      </c>
    </row>
    <row r="985" spans="1:3">
      <c r="B985" t="s">
        <v>1630</v>
      </c>
    </row>
    <row r="986" spans="1:3">
      <c r="B986" t="s">
        <v>1631</v>
      </c>
    </row>
    <row r="987" spans="1:3">
      <c r="B987" t="s">
        <v>1632</v>
      </c>
      <c r="C987" t="s">
        <v>1633</v>
      </c>
    </row>
    <row r="988" spans="1:3" ht="409.5">
      <c r="A988" s="278" t="s">
        <v>1636</v>
      </c>
      <c r="B988" s="7" t="s">
        <v>1635</v>
      </c>
      <c r="C988" s="157" t="s">
        <v>1690</v>
      </c>
    </row>
    <row r="989" spans="1:3" ht="30">
      <c r="A989" s="473" t="s">
        <v>1637</v>
      </c>
      <c r="B989" s="248" t="s">
        <v>1729</v>
      </c>
      <c r="C989" t="s">
        <v>1634</v>
      </c>
    </row>
    <row r="990" spans="1:3">
      <c r="A990" s="278" t="s">
        <v>1638</v>
      </c>
      <c r="B990" t="s">
        <v>1639</v>
      </c>
      <c r="C990" t="s">
        <v>1640</v>
      </c>
    </row>
    <row r="992" spans="1:3" ht="227.1" customHeight="1">
      <c r="C992" s="6" t="s">
        <v>1734</v>
      </c>
    </row>
    <row r="993" spans="2:3" ht="30">
      <c r="C993" s="7" t="s">
        <v>1641</v>
      </c>
    </row>
    <row r="994" spans="2:3" ht="45">
      <c r="C994" s="7" t="s">
        <v>1642</v>
      </c>
    </row>
    <row r="996" spans="2:3">
      <c r="C996" s="158" t="s">
        <v>1643</v>
      </c>
    </row>
    <row r="997" spans="2:3">
      <c r="B997" t="s">
        <v>1622</v>
      </c>
      <c r="C997" t="s">
        <v>1644</v>
      </c>
    </row>
    <row r="998" spans="2:3">
      <c r="C998" t="s">
        <v>1646</v>
      </c>
    </row>
    <row r="999" spans="2:3" ht="30">
      <c r="C999" s="7" t="s">
        <v>1645</v>
      </c>
    </row>
    <row r="1000" spans="2:3" ht="45">
      <c r="C1000" s="7" t="s">
        <v>1647</v>
      </c>
    </row>
    <row r="1001" spans="2:3">
      <c r="C1001" s="158" t="s">
        <v>1648</v>
      </c>
    </row>
    <row r="1002" spans="2:3">
      <c r="C1002" s="158" t="s">
        <v>1649</v>
      </c>
    </row>
    <row r="1003" spans="2:3">
      <c r="C1003" t="s">
        <v>1650</v>
      </c>
    </row>
    <row r="1004" spans="2:3" ht="45">
      <c r="C1004" s="7" t="s">
        <v>1730</v>
      </c>
    </row>
    <row r="1005" spans="2:3">
      <c r="C1005" t="s">
        <v>1731</v>
      </c>
    </row>
    <row r="1006" spans="2:3" ht="30">
      <c r="C1006" s="7" t="s">
        <v>1651</v>
      </c>
    </row>
    <row r="1007" spans="2:3" ht="30">
      <c r="C1007" s="7" t="s">
        <v>1732</v>
      </c>
    </row>
    <row r="1008" spans="2:3">
      <c r="C1008" s="7" t="s">
        <v>1733</v>
      </c>
    </row>
    <row r="1009" spans="1:3" ht="60">
      <c r="C1009" s="248" t="s">
        <v>1652</v>
      </c>
    </row>
    <row r="1010" spans="1:3" ht="60">
      <c r="C1010" s="7" t="s">
        <v>1653</v>
      </c>
    </row>
    <row r="1011" spans="1:3" ht="60">
      <c r="C1011" s="7" t="s">
        <v>1654</v>
      </c>
    </row>
    <row r="1012" spans="1:3" ht="45">
      <c r="C1012" s="7" t="s">
        <v>1655</v>
      </c>
    </row>
    <row r="1013" spans="1:3" ht="45">
      <c r="C1013" s="7" t="s">
        <v>1656</v>
      </c>
    </row>
    <row r="1014" spans="1:3">
      <c r="C1014" s="7" t="s">
        <v>1657</v>
      </c>
    </row>
    <row r="1015" spans="1:3">
      <c r="C1015" s="7" t="s">
        <v>1658</v>
      </c>
    </row>
    <row r="1016" spans="1:3" ht="30">
      <c r="C1016" s="248" t="s">
        <v>1659</v>
      </c>
    </row>
    <row r="1017" spans="1:3">
      <c r="C1017" s="248" t="s">
        <v>1660</v>
      </c>
    </row>
    <row r="1018" spans="1:3" ht="60">
      <c r="A1018" s="278" t="s">
        <v>1674</v>
      </c>
      <c r="C1018" s="7" t="s">
        <v>1661</v>
      </c>
    </row>
    <row r="1019" spans="1:3" ht="60">
      <c r="C1019" s="7" t="s">
        <v>1662</v>
      </c>
    </row>
    <row r="1020" spans="1:3" ht="30">
      <c r="C1020" s="7" t="s">
        <v>1663</v>
      </c>
    </row>
    <row r="1021" spans="1:3" ht="30">
      <c r="C1021" s="7" t="s">
        <v>1666</v>
      </c>
    </row>
    <row r="1022" spans="1:3">
      <c r="A1022" s="278" t="s">
        <v>1672</v>
      </c>
      <c r="C1022" s="7" t="s">
        <v>1664</v>
      </c>
    </row>
    <row r="1023" spans="1:3">
      <c r="C1023" s="7" t="s">
        <v>1665</v>
      </c>
    </row>
    <row r="1024" spans="1:3">
      <c r="C1024" s="7" t="s">
        <v>1667</v>
      </c>
    </row>
    <row r="1025" spans="1:3" ht="30">
      <c r="C1025" s="7" t="s">
        <v>1668</v>
      </c>
    </row>
    <row r="1026" spans="1:3">
      <c r="C1026" s="7" t="s">
        <v>1669</v>
      </c>
    </row>
    <row r="1027" spans="1:3">
      <c r="C1027" s="7" t="s">
        <v>1670</v>
      </c>
    </row>
    <row r="1028" spans="1:3">
      <c r="C1028" s="7" t="s">
        <v>1671</v>
      </c>
    </row>
    <row r="1029" spans="1:3" s="158" customFormat="1">
      <c r="A1029" s="466" t="s">
        <v>1673</v>
      </c>
      <c r="B1029" s="157" t="s">
        <v>1675</v>
      </c>
    </row>
    <row r="1030" spans="1:3">
      <c r="B1030" t="s">
        <v>1677</v>
      </c>
    </row>
    <row r="1031" spans="1:3">
      <c r="B1031" t="s">
        <v>1676</v>
      </c>
    </row>
    <row r="1032" spans="1:3">
      <c r="A1032" s="278" t="s">
        <v>1678</v>
      </c>
      <c r="B1032" t="s">
        <v>1735</v>
      </c>
    </row>
    <row r="1033" spans="1:3">
      <c r="A1033" s="278" t="s">
        <v>1679</v>
      </c>
      <c r="B1033" t="s">
        <v>1680</v>
      </c>
    </row>
    <row r="1034" spans="1:3" ht="30">
      <c r="A1034" s="278" t="s">
        <v>1682</v>
      </c>
      <c r="B1034" s="6" t="s">
        <v>1681</v>
      </c>
    </row>
    <row r="1035" spans="1:3">
      <c r="B1035" t="s">
        <v>1683</v>
      </c>
    </row>
    <row r="1036" spans="1:3">
      <c r="A1036" s="486" t="s">
        <v>1684</v>
      </c>
      <c r="B1036" s="250" t="s">
        <v>1685</v>
      </c>
    </row>
    <row r="1037" spans="1:3">
      <c r="B1037" t="s">
        <v>1686</v>
      </c>
    </row>
    <row r="1038" spans="1:3">
      <c r="B1038" t="s">
        <v>1687</v>
      </c>
    </row>
    <row r="1039" spans="1:3">
      <c r="B1039" t="s">
        <v>1688</v>
      </c>
      <c r="C1039" t="s">
        <v>1689</v>
      </c>
    </row>
    <row r="1040" spans="1:3" s="158" customFormat="1">
      <c r="A1040" s="466" t="s">
        <v>1691</v>
      </c>
      <c r="B1040" s="157" t="s">
        <v>1692</v>
      </c>
    </row>
    <row r="1041" spans="1:3">
      <c r="A1041" s="278" t="s">
        <v>1695</v>
      </c>
      <c r="B1041" t="s">
        <v>1693</v>
      </c>
    </row>
    <row r="1042" spans="1:3">
      <c r="A1042" s="278" t="s">
        <v>1696</v>
      </c>
      <c r="B1042" t="s">
        <v>1694</v>
      </c>
    </row>
    <row r="1043" spans="1:3">
      <c r="A1043" s="278" t="s">
        <v>1697</v>
      </c>
      <c r="B1043" t="s">
        <v>1736</v>
      </c>
    </row>
    <row r="1044" spans="1:3">
      <c r="B1044" t="s">
        <v>1698</v>
      </c>
    </row>
    <row r="1045" spans="1:3" ht="30">
      <c r="B1045" t="s">
        <v>1699</v>
      </c>
      <c r="C1045" s="7" t="s">
        <v>1702</v>
      </c>
    </row>
    <row r="1046" spans="1:3">
      <c r="B1046" t="s">
        <v>1700</v>
      </c>
    </row>
    <row r="1047" spans="1:3">
      <c r="B1047" t="s">
        <v>1701</v>
      </c>
    </row>
    <row r="1048" spans="1:3" s="158" customFormat="1">
      <c r="A1048" s="466" t="s">
        <v>1703</v>
      </c>
    </row>
    <row r="1049" spans="1:3">
      <c r="B1049" t="s">
        <v>1704</v>
      </c>
      <c r="C1049" s="7" t="s">
        <v>1705</v>
      </c>
    </row>
    <row r="1050" spans="1:3">
      <c r="A1050" s="278" t="s">
        <v>1709</v>
      </c>
      <c r="B1050" t="s">
        <v>1707</v>
      </c>
      <c r="C1050" s="7" t="s">
        <v>1706</v>
      </c>
    </row>
    <row r="1051" spans="1:3">
      <c r="B1051" t="s">
        <v>1708</v>
      </c>
    </row>
    <row r="1052" spans="1:3">
      <c r="B1052" t="s">
        <v>1737</v>
      </c>
    </row>
    <row r="1053" spans="1:3" ht="360">
      <c r="B1053" t="s">
        <v>1710</v>
      </c>
      <c r="C1053" s="6" t="s">
        <v>1711</v>
      </c>
    </row>
    <row r="1054" spans="1:3">
      <c r="A1054" s="278" t="s">
        <v>1712</v>
      </c>
      <c r="B1054" t="s">
        <v>1715</v>
      </c>
    </row>
    <row r="1055" spans="1:3">
      <c r="B1055" t="s">
        <v>1713</v>
      </c>
    </row>
    <row r="1056" spans="1:3">
      <c r="B1056" t="s">
        <v>1714</v>
      </c>
    </row>
    <row r="1057" spans="1:2" ht="30">
      <c r="B1057" s="7" t="s">
        <v>1716</v>
      </c>
    </row>
    <row r="1058" spans="1:2">
      <c r="B1058" t="s">
        <v>1717</v>
      </c>
    </row>
    <row r="1059" spans="1:2">
      <c r="B1059" t="s">
        <v>1718</v>
      </c>
    </row>
    <row r="1061" spans="1:2">
      <c r="A1061" s="278" t="s">
        <v>1720</v>
      </c>
      <c r="B1061" t="s">
        <v>1721</v>
      </c>
    </row>
    <row r="1062" spans="1:2">
      <c r="A1062" s="278" t="s">
        <v>1722</v>
      </c>
      <c r="B1062" s="7" t="s">
        <v>1723</v>
      </c>
    </row>
    <row r="1063" spans="1:2">
      <c r="B1063" t="s">
        <v>1724</v>
      </c>
    </row>
    <row r="1064" spans="1:2" ht="30">
      <c r="B1064" s="248" t="s">
        <v>1725</v>
      </c>
    </row>
    <row r="1065" spans="1:2">
      <c r="B1065" s="7" t="s">
        <v>1741</v>
      </c>
    </row>
    <row r="1066" spans="1:2">
      <c r="B1066" t="s">
        <v>1726</v>
      </c>
    </row>
    <row r="1067" spans="1:2">
      <c r="A1067" s="278" t="s">
        <v>1738</v>
      </c>
      <c r="B1067" t="s">
        <v>1739</v>
      </c>
    </row>
    <row r="1068" spans="1:2" ht="30">
      <c r="A1068" s="278" t="s">
        <v>1740</v>
      </c>
      <c r="B1068" s="7" t="s">
        <v>1745</v>
      </c>
    </row>
    <row r="1069" spans="1:2">
      <c r="B1069" t="s">
        <v>1742</v>
      </c>
    </row>
    <row r="1070" spans="1:2" ht="30">
      <c r="B1070" s="7" t="s">
        <v>1785</v>
      </c>
    </row>
    <row r="1071" spans="1:2" ht="60">
      <c r="B1071" s="7" t="s">
        <v>1743</v>
      </c>
    </row>
    <row r="1072" spans="1:2" ht="60">
      <c r="B1072" s="7" t="s">
        <v>1744</v>
      </c>
    </row>
    <row r="1073" spans="2:2" ht="90">
      <c r="B1073" s="7" t="s">
        <v>1746</v>
      </c>
    </row>
    <row r="1074" spans="2:2" ht="30">
      <c r="B1074" s="7" t="s">
        <v>1747</v>
      </c>
    </row>
    <row r="1075" spans="2:2" ht="30">
      <c r="B1075" s="7" t="s">
        <v>1748</v>
      </c>
    </row>
    <row r="1076" spans="2:2">
      <c r="B1076" s="248" t="s">
        <v>1749</v>
      </c>
    </row>
    <row r="1077" spans="2:2">
      <c r="B1077" s="7" t="s">
        <v>1750</v>
      </c>
    </row>
    <row r="1078" spans="2:2" ht="30">
      <c r="B1078" s="7" t="s">
        <v>1751</v>
      </c>
    </row>
    <row r="1079" spans="2:2">
      <c r="B1079" s="7" t="s">
        <v>1752</v>
      </c>
    </row>
    <row r="1080" spans="2:2" ht="45">
      <c r="B1080" s="7" t="s">
        <v>1753</v>
      </c>
    </row>
    <row r="1081" spans="2:2" ht="30">
      <c r="B1081" s="7" t="s">
        <v>1754</v>
      </c>
    </row>
    <row r="1082" spans="2:2">
      <c r="B1082" s="7" t="s">
        <v>1755</v>
      </c>
    </row>
    <row r="1083" spans="2:2" ht="30">
      <c r="B1083" s="7" t="s">
        <v>1756</v>
      </c>
    </row>
    <row r="1084" spans="2:2">
      <c r="B1084" s="7" t="s">
        <v>1757</v>
      </c>
    </row>
    <row r="1085" spans="2:2">
      <c r="B1085" s="7" t="s">
        <v>1758</v>
      </c>
    </row>
    <row r="1086" spans="2:2">
      <c r="B1086" s="7" t="s">
        <v>1759</v>
      </c>
    </row>
    <row r="1087" spans="2:2">
      <c r="B1087" s="7" t="s">
        <v>1760</v>
      </c>
    </row>
    <row r="1088" spans="2:2" ht="75">
      <c r="B1088" s="7" t="s">
        <v>1761</v>
      </c>
    </row>
    <row r="1089" spans="2:2" ht="120">
      <c r="B1089" s="7" t="s">
        <v>1762</v>
      </c>
    </row>
    <row r="1090" spans="2:2">
      <c r="B1090" s="7" t="s">
        <v>1763</v>
      </c>
    </row>
    <row r="1091" spans="2:2">
      <c r="B1091" s="7" t="s">
        <v>1764</v>
      </c>
    </row>
    <row r="1092" spans="2:2">
      <c r="B1092" s="7" t="s">
        <v>1765</v>
      </c>
    </row>
    <row r="1093" spans="2:2" ht="30">
      <c r="B1093" s="248" t="s">
        <v>1769</v>
      </c>
    </row>
    <row r="1094" spans="2:2">
      <c r="B1094" s="7" t="s">
        <v>1766</v>
      </c>
    </row>
    <row r="1095" spans="2:2" ht="60">
      <c r="B1095" s="7" t="s">
        <v>1767</v>
      </c>
    </row>
    <row r="1096" spans="2:2" ht="30">
      <c r="B1096" s="7" t="s">
        <v>1768</v>
      </c>
    </row>
    <row r="1097" spans="2:2" ht="71.099999999999994" customHeight="1">
      <c r="B1097" s="248" t="s">
        <v>1889</v>
      </c>
    </row>
    <row r="1098" spans="2:2">
      <c r="B1098" s="158" t="s">
        <v>1770</v>
      </c>
    </row>
    <row r="1099" spans="2:2">
      <c r="B1099" s="7" t="s">
        <v>1771</v>
      </c>
    </row>
    <row r="1100" spans="2:2">
      <c r="B1100" s="7" t="s">
        <v>1773</v>
      </c>
    </row>
    <row r="1101" spans="2:2">
      <c r="B1101" s="7" t="s">
        <v>1772</v>
      </c>
    </row>
    <row r="1102" spans="2:2" ht="30">
      <c r="B1102" s="7" t="s">
        <v>1774</v>
      </c>
    </row>
    <row r="1103" spans="2:2">
      <c r="B1103" s="7" t="s">
        <v>1775</v>
      </c>
    </row>
    <row r="1104" spans="2:2">
      <c r="B1104" s="7" t="s">
        <v>1776</v>
      </c>
    </row>
    <row r="1105" spans="1:3">
      <c r="B1105" s="7" t="s">
        <v>1777</v>
      </c>
    </row>
    <row r="1106" spans="1:3" ht="60">
      <c r="B1106" s="7" t="s">
        <v>1778</v>
      </c>
    </row>
    <row r="1107" spans="1:3">
      <c r="B1107" s="7" t="s">
        <v>1779</v>
      </c>
    </row>
    <row r="1108" spans="1:3" ht="30">
      <c r="B1108" s="7" t="s">
        <v>1780</v>
      </c>
    </row>
    <row r="1109" spans="1:3" ht="30">
      <c r="B1109" s="248" t="s">
        <v>1784</v>
      </c>
    </row>
    <row r="1110" spans="1:3" ht="30">
      <c r="B1110" s="7" t="s">
        <v>1781</v>
      </c>
    </row>
    <row r="1111" spans="1:3" ht="75">
      <c r="B1111" s="7" t="s">
        <v>1783</v>
      </c>
    </row>
    <row r="1112" spans="1:3" ht="30">
      <c r="B1112" s="7" t="s">
        <v>1782</v>
      </c>
    </row>
    <row r="1113" spans="1:3" ht="30">
      <c r="A1113" s="473" t="s">
        <v>1786</v>
      </c>
      <c r="B1113" s="7" t="s">
        <v>1787</v>
      </c>
    </row>
    <row r="1114" spans="1:3" ht="120">
      <c r="A1114" s="473" t="s">
        <v>1788</v>
      </c>
      <c r="B1114" s="7" t="s">
        <v>1791</v>
      </c>
    </row>
    <row r="1115" spans="1:3" ht="180">
      <c r="A1115" s="473"/>
      <c r="B1115" s="7" t="s">
        <v>1790</v>
      </c>
      <c r="C1115" s="7" t="s">
        <v>1789</v>
      </c>
    </row>
    <row r="1116" spans="1:3">
      <c r="A1116" s="278" t="s">
        <v>1792</v>
      </c>
      <c r="B1116" s="7" t="s">
        <v>1793</v>
      </c>
    </row>
    <row r="1117" spans="1:3">
      <c r="B1117" s="7" t="s">
        <v>1794</v>
      </c>
    </row>
    <row r="1118" spans="1:3">
      <c r="B1118" s="248" t="s">
        <v>1795</v>
      </c>
    </row>
    <row r="1119" spans="1:3" ht="90">
      <c r="B1119" s="248" t="s">
        <v>1841</v>
      </c>
    </row>
    <row r="1120" spans="1:3">
      <c r="B1120" s="7" t="s">
        <v>1796</v>
      </c>
    </row>
    <row r="1121" spans="1:2" ht="30">
      <c r="B1121" s="7" t="s">
        <v>1842</v>
      </c>
    </row>
    <row r="1122" spans="1:2">
      <c r="B1122" s="7" t="s">
        <v>1797</v>
      </c>
    </row>
    <row r="1123" spans="1:2">
      <c r="B1123" s="248" t="s">
        <v>1798</v>
      </c>
    </row>
    <row r="1124" spans="1:2">
      <c r="B1124" s="248" t="s">
        <v>1799</v>
      </c>
    </row>
    <row r="1125" spans="1:2">
      <c r="B1125" s="7" t="s">
        <v>1800</v>
      </c>
    </row>
    <row r="1126" spans="1:2" ht="30">
      <c r="B1126" s="7" t="s">
        <v>1801</v>
      </c>
    </row>
    <row r="1127" spans="1:2">
      <c r="B1127" s="7" t="s">
        <v>1802</v>
      </c>
    </row>
    <row r="1128" spans="1:2">
      <c r="A1128" s="278" t="s">
        <v>1803</v>
      </c>
      <c r="B1128" s="7" t="s">
        <v>1804</v>
      </c>
    </row>
    <row r="1129" spans="1:2">
      <c r="B1129" s="7" t="s">
        <v>1805</v>
      </c>
    </row>
    <row r="1130" spans="1:2">
      <c r="B1130" s="7" t="s">
        <v>1806</v>
      </c>
    </row>
    <row r="1131" spans="1:2" ht="30">
      <c r="A1131" s="473" t="s">
        <v>1808</v>
      </c>
      <c r="B1131" s="7" t="s">
        <v>1807</v>
      </c>
    </row>
    <row r="1132" spans="1:2">
      <c r="B1132" s="7" t="s">
        <v>1809</v>
      </c>
    </row>
    <row r="1133" spans="1:2">
      <c r="B1133" s="7" t="s">
        <v>1810</v>
      </c>
    </row>
    <row r="1134" spans="1:2">
      <c r="A1134" s="278" t="s">
        <v>1812</v>
      </c>
      <c r="B1134" s="248" t="s">
        <v>1811</v>
      </c>
    </row>
    <row r="1135" spans="1:2" ht="45">
      <c r="B1135" s="7" t="s">
        <v>1813</v>
      </c>
    </row>
    <row r="1136" spans="1:2">
      <c r="B1136" s="7" t="s">
        <v>1814</v>
      </c>
    </row>
    <row r="1137" spans="1:3">
      <c r="B1137" s="248" t="s">
        <v>1815</v>
      </c>
    </row>
    <row r="1138" spans="1:3">
      <c r="B1138" s="7" t="s">
        <v>1816</v>
      </c>
    </row>
    <row r="1139" spans="1:3">
      <c r="B1139" s="7" t="s">
        <v>1817</v>
      </c>
    </row>
    <row r="1140" spans="1:3" ht="409.5">
      <c r="B1140" s="7" t="s">
        <v>1818</v>
      </c>
      <c r="C1140" s="6" t="s">
        <v>1819</v>
      </c>
    </row>
    <row r="1141" spans="1:3" s="158" customFormat="1">
      <c r="A1141" s="466" t="s">
        <v>1820</v>
      </c>
      <c r="B1141" s="248" t="s">
        <v>1821</v>
      </c>
    </row>
    <row r="1142" spans="1:3">
      <c r="B1142" s="7" t="s">
        <v>1822</v>
      </c>
    </row>
    <row r="1143" spans="1:3">
      <c r="B1143" s="7" t="s">
        <v>1823</v>
      </c>
    </row>
    <row r="1144" spans="1:3">
      <c r="A1144" s="278" t="s">
        <v>1827</v>
      </c>
      <c r="B1144" s="7" t="s">
        <v>1824</v>
      </c>
    </row>
    <row r="1145" spans="1:3">
      <c r="B1145" s="7" t="s">
        <v>1825</v>
      </c>
    </row>
    <row r="1146" spans="1:3">
      <c r="B1146" s="7" t="s">
        <v>1826</v>
      </c>
    </row>
    <row r="1147" spans="1:3">
      <c r="B1147" s="7" t="s">
        <v>1828</v>
      </c>
    </row>
    <row r="1148" spans="1:3">
      <c r="B1148" s="7" t="s">
        <v>1830</v>
      </c>
    </row>
    <row r="1149" spans="1:3">
      <c r="B1149" s="7" t="s">
        <v>1829</v>
      </c>
    </row>
    <row r="1150" spans="1:3">
      <c r="B1150" s="7" t="s">
        <v>1831</v>
      </c>
    </row>
    <row r="1151" spans="1:3" ht="90">
      <c r="B1151" s="7" t="s">
        <v>1935</v>
      </c>
    </row>
    <row r="1152" spans="1:3" ht="45">
      <c r="B1152" s="7" t="s">
        <v>1832</v>
      </c>
      <c r="C1152" s="158" t="s">
        <v>1951</v>
      </c>
    </row>
    <row r="1153" spans="1:3" ht="30">
      <c r="B1153" s="7" t="s">
        <v>1952</v>
      </c>
      <c r="C1153" s="1" t="s">
        <v>1936</v>
      </c>
    </row>
    <row r="1154" spans="1:3" ht="45">
      <c r="B1154" s="7" t="s">
        <v>1833</v>
      </c>
      <c r="C1154" s="229" t="s">
        <v>1937</v>
      </c>
    </row>
    <row r="1155" spans="1:3">
      <c r="B1155" s="7" t="s">
        <v>1834</v>
      </c>
    </row>
    <row r="1156" spans="1:3">
      <c r="A1156" s="471">
        <v>42615</v>
      </c>
      <c r="B1156" s="248" t="s">
        <v>1835</v>
      </c>
    </row>
    <row r="1157" spans="1:3">
      <c r="B1157" s="7" t="s">
        <v>1836</v>
      </c>
    </row>
    <row r="1158" spans="1:3">
      <c r="B1158" s="7" t="s">
        <v>1837</v>
      </c>
    </row>
    <row r="1159" spans="1:3">
      <c r="A1159" s="471">
        <v>42618</v>
      </c>
      <c r="B1159" s="248" t="s">
        <v>1838</v>
      </c>
    </row>
    <row r="1160" spans="1:3" ht="30">
      <c r="B1160" s="248" t="s">
        <v>1892</v>
      </c>
    </row>
    <row r="1161" spans="1:3">
      <c r="B1161" s="7" t="s">
        <v>1845</v>
      </c>
    </row>
    <row r="1162" spans="1:3">
      <c r="B1162" s="7" t="s">
        <v>1839</v>
      </c>
    </row>
    <row r="1163" spans="1:3" ht="30">
      <c r="B1163" s="248" t="s">
        <v>1840</v>
      </c>
    </row>
    <row r="1164" spans="1:3">
      <c r="B1164" s="276" t="s">
        <v>1843</v>
      </c>
    </row>
    <row r="1165" spans="1:3">
      <c r="B1165" s="276" t="s">
        <v>1844</v>
      </c>
    </row>
    <row r="1166" spans="1:3">
      <c r="B1166" s="276" t="s">
        <v>1846</v>
      </c>
    </row>
    <row r="1167" spans="1:3">
      <c r="B1167" s="276" t="s">
        <v>1847</v>
      </c>
    </row>
    <row r="1168" spans="1:3">
      <c r="B1168" s="276" t="s">
        <v>1848</v>
      </c>
    </row>
    <row r="1169" spans="1:2" ht="30">
      <c r="B1169" s="7" t="s">
        <v>1849</v>
      </c>
    </row>
    <row r="1170" spans="1:2">
      <c r="B1170" s="7" t="s">
        <v>1850</v>
      </c>
    </row>
    <row r="1171" spans="1:2" ht="30">
      <c r="A1171" s="278" t="s">
        <v>1854</v>
      </c>
      <c r="B1171" s="7" t="s">
        <v>1851</v>
      </c>
    </row>
    <row r="1172" spans="1:2">
      <c r="B1172" s="7" t="s">
        <v>1852</v>
      </c>
    </row>
    <row r="1173" spans="1:2" ht="30">
      <c r="B1173" s="7" t="s">
        <v>1853</v>
      </c>
    </row>
    <row r="1174" spans="1:2">
      <c r="B1174" s="7" t="s">
        <v>1855</v>
      </c>
    </row>
    <row r="1175" spans="1:2" ht="105">
      <c r="B1175" s="6" t="s">
        <v>1856</v>
      </c>
    </row>
    <row r="1176" spans="1:2">
      <c r="B1176" s="7" t="s">
        <v>1857</v>
      </c>
    </row>
    <row r="1177" spans="1:2">
      <c r="B1177" s="7" t="s">
        <v>1858</v>
      </c>
    </row>
    <row r="1178" spans="1:2">
      <c r="A1178" s="278" t="s">
        <v>1859</v>
      </c>
      <c r="B1178" s="7" t="s">
        <v>1860</v>
      </c>
    </row>
    <row r="1179" spans="1:2">
      <c r="B1179" s="7" t="s">
        <v>1861</v>
      </c>
    </row>
    <row r="1180" spans="1:2" ht="30">
      <c r="A1180" s="278" t="s">
        <v>1865</v>
      </c>
      <c r="B1180" s="7" t="s">
        <v>1862</v>
      </c>
    </row>
    <row r="1181" spans="1:2">
      <c r="B1181" s="7" t="s">
        <v>1863</v>
      </c>
    </row>
    <row r="1182" spans="1:2">
      <c r="B1182" s="7" t="s">
        <v>1864</v>
      </c>
    </row>
    <row r="1183" spans="1:2" ht="105">
      <c r="B1183" s="6" t="s">
        <v>1866</v>
      </c>
    </row>
    <row r="1184" spans="1:2">
      <c r="B1184" s="7" t="s">
        <v>1867</v>
      </c>
    </row>
    <row r="1185" spans="2:2" ht="30">
      <c r="B1185" s="7" t="s">
        <v>1868</v>
      </c>
    </row>
    <row r="1186" spans="2:2">
      <c r="B1186" s="7" t="s">
        <v>1869</v>
      </c>
    </row>
    <row r="1187" spans="2:2">
      <c r="B1187" s="7" t="s">
        <v>1870</v>
      </c>
    </row>
    <row r="1188" spans="2:2">
      <c r="B1188" s="7" t="s">
        <v>1871</v>
      </c>
    </row>
    <row r="1189" spans="2:2">
      <c r="B1189" s="7" t="s">
        <v>1872</v>
      </c>
    </row>
    <row r="1190" spans="2:2">
      <c r="B1190" s="7" t="s">
        <v>1873</v>
      </c>
    </row>
    <row r="1191" spans="2:2" ht="30">
      <c r="B1191" s="7" t="s">
        <v>1874</v>
      </c>
    </row>
    <row r="1192" spans="2:2">
      <c r="B1192" s="248" t="s">
        <v>1875</v>
      </c>
    </row>
    <row r="1193" spans="2:2" ht="30">
      <c r="B1193" s="7" t="s">
        <v>1876</v>
      </c>
    </row>
    <row r="1194" spans="2:2" ht="30">
      <c r="B1194" s="7" t="s">
        <v>1877</v>
      </c>
    </row>
    <row r="1195" spans="2:2" ht="30">
      <c r="B1195" s="7" t="s">
        <v>1878</v>
      </c>
    </row>
    <row r="1196" spans="2:2" ht="135">
      <c r="B1196" s="7" t="s">
        <v>1879</v>
      </c>
    </row>
    <row r="1197" spans="2:2" ht="105">
      <c r="B1197" s="7" t="s">
        <v>1880</v>
      </c>
    </row>
    <row r="1198" spans="2:2" ht="45">
      <c r="B1198" s="7" t="s">
        <v>1881</v>
      </c>
    </row>
    <row r="1199" spans="2:2">
      <c r="B1199" s="7" t="s">
        <v>1882</v>
      </c>
    </row>
    <row r="1200" spans="2:2" ht="30">
      <c r="B1200" s="248" t="s">
        <v>1883</v>
      </c>
    </row>
    <row r="1201" spans="1:3" ht="30">
      <c r="A1201" s="483">
        <v>42627</v>
      </c>
      <c r="B1201" s="7" t="s">
        <v>1893</v>
      </c>
    </row>
    <row r="1202" spans="1:3" ht="105">
      <c r="A1202" s="487">
        <v>42628</v>
      </c>
      <c r="B1202" s="7" t="s">
        <v>1894</v>
      </c>
      <c r="C1202" s="6" t="s">
        <v>1884</v>
      </c>
    </row>
    <row r="1203" spans="1:3" ht="45">
      <c r="A1203" s="278" t="s">
        <v>1885</v>
      </c>
      <c r="B1203" s="7" t="s">
        <v>1886</v>
      </c>
    </row>
    <row r="1204" spans="1:3">
      <c r="B1204" s="7" t="s">
        <v>1887</v>
      </c>
    </row>
    <row r="1205" spans="1:3">
      <c r="B1205" s="7" t="s">
        <v>1888</v>
      </c>
    </row>
    <row r="1206" spans="1:3">
      <c r="B1206" s="158" t="s">
        <v>1890</v>
      </c>
      <c r="C1206" t="s">
        <v>2067</v>
      </c>
    </row>
    <row r="1207" spans="1:3">
      <c r="B1207" s="7" t="s">
        <v>1891</v>
      </c>
    </row>
    <row r="1209" spans="1:3">
      <c r="A1209" s="278" t="s">
        <v>1895</v>
      </c>
      <c r="B1209" s="7" t="s">
        <v>1896</v>
      </c>
    </row>
    <row r="1210" spans="1:3">
      <c r="A1210" s="278" t="s">
        <v>1897</v>
      </c>
      <c r="B1210" s="7" t="s">
        <v>1898</v>
      </c>
    </row>
    <row r="1211" spans="1:3" ht="30">
      <c r="A1211" s="483">
        <v>42646</v>
      </c>
      <c r="B1211" s="7" t="s">
        <v>1899</v>
      </c>
    </row>
    <row r="1212" spans="1:3">
      <c r="A1212" s="483">
        <v>42647</v>
      </c>
      <c r="B1212" s="7" t="s">
        <v>1900</v>
      </c>
    </row>
    <row r="1213" spans="1:3">
      <c r="B1213" s="7" t="s">
        <v>1901</v>
      </c>
    </row>
    <row r="1214" spans="1:3">
      <c r="B1214" s="7" t="s">
        <v>1902</v>
      </c>
    </row>
    <row r="1215" spans="1:3">
      <c r="B1215" s="248" t="s">
        <v>1903</v>
      </c>
    </row>
    <row r="1216" spans="1:3" ht="240">
      <c r="A1216" s="473"/>
      <c r="B1216" s="2" t="s">
        <v>1904</v>
      </c>
      <c r="C1216" s="6" t="s">
        <v>1905</v>
      </c>
    </row>
    <row r="1217" spans="1:3">
      <c r="A1217" s="278" t="s">
        <v>1907</v>
      </c>
      <c r="B1217" s="7" t="s">
        <v>1906</v>
      </c>
    </row>
    <row r="1218" spans="1:3">
      <c r="B1218" s="7" t="s">
        <v>1908</v>
      </c>
    </row>
    <row r="1219" spans="1:3" ht="105">
      <c r="B1219" s="7" t="s">
        <v>1909</v>
      </c>
      <c r="C1219" s="6" t="s">
        <v>1910</v>
      </c>
    </row>
    <row r="1220" spans="1:3">
      <c r="B1220" s="7" t="s">
        <v>2105</v>
      </c>
    </row>
    <row r="1221" spans="1:3" ht="90">
      <c r="A1221" s="487">
        <v>42649</v>
      </c>
      <c r="B1221" s="7" t="s">
        <v>2106</v>
      </c>
      <c r="C1221" s="7" t="s">
        <v>1924</v>
      </c>
    </row>
    <row r="1222" spans="1:3">
      <c r="B1222" s="7" t="s">
        <v>1911</v>
      </c>
    </row>
    <row r="1223" spans="1:3">
      <c r="B1223" s="7" t="s">
        <v>1912</v>
      </c>
    </row>
    <row r="1224" spans="1:3">
      <c r="A1224" s="278" t="s">
        <v>1913</v>
      </c>
      <c r="B1224" s="7" t="s">
        <v>1914</v>
      </c>
    </row>
    <row r="1225" spans="1:3">
      <c r="B1225" s="7" t="s">
        <v>2108</v>
      </c>
    </row>
    <row r="1226" spans="1:3">
      <c r="B1226" s="7" t="s">
        <v>1915</v>
      </c>
    </row>
    <row r="1227" spans="1:3">
      <c r="B1227" s="7" t="s">
        <v>1916</v>
      </c>
    </row>
    <row r="1228" spans="1:3">
      <c r="B1228" s="7" t="s">
        <v>1917</v>
      </c>
    </row>
    <row r="1229" spans="1:3">
      <c r="B1229" s="7" t="s">
        <v>1918</v>
      </c>
    </row>
    <row r="1230" spans="1:3" ht="30">
      <c r="B1230" s="7" t="s">
        <v>1919</v>
      </c>
    </row>
    <row r="1231" spans="1:3" ht="30">
      <c r="B1231" s="7" t="s">
        <v>1920</v>
      </c>
    </row>
    <row r="1232" spans="1:3" ht="30">
      <c r="B1232" s="7" t="s">
        <v>1923</v>
      </c>
    </row>
    <row r="1233" spans="1:3">
      <c r="B1233" s="248" t="s">
        <v>1921</v>
      </c>
      <c r="C1233" t="s">
        <v>1922</v>
      </c>
    </row>
    <row r="1234" spans="1:3">
      <c r="A1234" s="487">
        <v>42654</v>
      </c>
      <c r="B1234" s="7" t="s">
        <v>1925</v>
      </c>
    </row>
    <row r="1235" spans="1:3" ht="30">
      <c r="B1235" s="7" t="s">
        <v>1926</v>
      </c>
    </row>
    <row r="1236" spans="1:3">
      <c r="A1236" s="278" t="s">
        <v>1927</v>
      </c>
      <c r="B1236" s="7" t="s">
        <v>1928</v>
      </c>
    </row>
    <row r="1237" spans="1:3">
      <c r="B1237" s="7" t="s">
        <v>1929</v>
      </c>
    </row>
    <row r="1238" spans="1:3" ht="75">
      <c r="B1238" s="7" t="s">
        <v>1930</v>
      </c>
    </row>
    <row r="1239" spans="1:3" ht="30">
      <c r="B1239" s="7" t="s">
        <v>1931</v>
      </c>
    </row>
    <row r="1240" spans="1:3">
      <c r="B1240" s="248" t="s">
        <v>1932</v>
      </c>
    </row>
    <row r="1241" spans="1:3">
      <c r="B1241" s="7" t="s">
        <v>1933</v>
      </c>
    </row>
    <row r="1242" spans="1:3">
      <c r="B1242" s="7" t="s">
        <v>1934</v>
      </c>
    </row>
    <row r="1243" spans="1:3" ht="30">
      <c r="A1243" s="278" t="s">
        <v>1938</v>
      </c>
      <c r="B1243" s="7" t="s">
        <v>1939</v>
      </c>
      <c r="C1243" t="s">
        <v>1940</v>
      </c>
    </row>
    <row r="1244" spans="1:3">
      <c r="A1244" s="278" t="s">
        <v>1945</v>
      </c>
      <c r="B1244" s="7" t="s">
        <v>2109</v>
      </c>
    </row>
    <row r="1245" spans="1:3">
      <c r="B1245" s="248" t="s">
        <v>1941</v>
      </c>
    </row>
    <row r="1246" spans="1:3">
      <c r="B1246" s="7" t="s">
        <v>1942</v>
      </c>
    </row>
    <row r="1247" spans="1:3" ht="60">
      <c r="B1247" s="7" t="s">
        <v>1943</v>
      </c>
      <c r="C1247" s="6" t="s">
        <v>1944</v>
      </c>
    </row>
    <row r="1248" spans="1:3">
      <c r="B1248" s="7" t="s">
        <v>1946</v>
      </c>
    </row>
    <row r="1249" spans="1:3" ht="30">
      <c r="B1249" s="7" t="s">
        <v>1948</v>
      </c>
    </row>
    <row r="1250" spans="1:3">
      <c r="B1250" s="7" t="s">
        <v>1947</v>
      </c>
    </row>
    <row r="1251" spans="1:3">
      <c r="A1251" s="278" t="s">
        <v>1954</v>
      </c>
      <c r="B1251" s="7" t="s">
        <v>1949</v>
      </c>
    </row>
    <row r="1252" spans="1:3" ht="30">
      <c r="B1252" s="7" t="s">
        <v>1950</v>
      </c>
      <c r="C1252" s="248" t="s">
        <v>1956</v>
      </c>
    </row>
    <row r="1254" spans="1:3" ht="30">
      <c r="B1254" s="7" t="s">
        <v>1953</v>
      </c>
      <c r="C1254" s="6" t="s">
        <v>1955</v>
      </c>
    </row>
    <row r="1255" spans="1:3">
      <c r="B1255" s="7" t="s">
        <v>1957</v>
      </c>
      <c r="C1255" t="s">
        <v>1962</v>
      </c>
    </row>
    <row r="1256" spans="1:3">
      <c r="B1256" s="7" t="s">
        <v>1958</v>
      </c>
    </row>
    <row r="1257" spans="1:3">
      <c r="B1257" s="7" t="s">
        <v>1959</v>
      </c>
    </row>
    <row r="1258" spans="1:3">
      <c r="A1258" s="278" t="s">
        <v>1967</v>
      </c>
      <c r="B1258" s="7" t="s">
        <v>1960</v>
      </c>
      <c r="C1258" t="s">
        <v>1961</v>
      </c>
    </row>
    <row r="1259" spans="1:3">
      <c r="B1259" t="s">
        <v>1963</v>
      </c>
    </row>
    <row r="1260" spans="1:3">
      <c r="B1260" t="s">
        <v>1964</v>
      </c>
    </row>
    <row r="1261" spans="1:3">
      <c r="B1261" t="s">
        <v>1965</v>
      </c>
    </row>
    <row r="1262" spans="1:3">
      <c r="B1262" t="s">
        <v>1966</v>
      </c>
    </row>
    <row r="1263" spans="1:3">
      <c r="A1263" s="483">
        <v>42664</v>
      </c>
      <c r="B1263" t="s">
        <v>1968</v>
      </c>
    </row>
    <row r="1264" spans="1:3">
      <c r="A1264" s="483">
        <v>42667</v>
      </c>
      <c r="B1264" t="s">
        <v>1970</v>
      </c>
    </row>
    <row r="1265" spans="1:3">
      <c r="A1265" s="483" t="s">
        <v>1971</v>
      </c>
      <c r="B1265" t="s">
        <v>1972</v>
      </c>
    </row>
    <row r="1266" spans="1:3">
      <c r="B1266" t="s">
        <v>1969</v>
      </c>
    </row>
    <row r="1267" spans="1:3">
      <c r="B1267" t="s">
        <v>1973</v>
      </c>
    </row>
    <row r="1269" spans="1:3">
      <c r="A1269" s="483">
        <v>42674</v>
      </c>
      <c r="B1269" t="s">
        <v>1974</v>
      </c>
    </row>
    <row r="1270" spans="1:3">
      <c r="B1270" t="s">
        <v>1975</v>
      </c>
    </row>
    <row r="1271" spans="1:3">
      <c r="A1271" s="278" t="s">
        <v>1978</v>
      </c>
      <c r="B1271" s="158" t="s">
        <v>1976</v>
      </c>
      <c r="C1271" s="158" t="s">
        <v>1977</v>
      </c>
    </row>
    <row r="1272" spans="1:3">
      <c r="B1272" s="158" t="s">
        <v>1979</v>
      </c>
    </row>
    <row r="1273" spans="1:3">
      <c r="B1273" s="157" t="s">
        <v>1980</v>
      </c>
    </row>
    <row r="1274" spans="1:3" ht="30">
      <c r="A1274" s="278" t="s">
        <v>1981</v>
      </c>
      <c r="B1274" s="157" t="s">
        <v>1983</v>
      </c>
    </row>
    <row r="1275" spans="1:3" ht="30">
      <c r="B1275" s="158" t="s">
        <v>1982</v>
      </c>
      <c r="C1275" s="6" t="s">
        <v>1984</v>
      </c>
    </row>
    <row r="1276" spans="1:3">
      <c r="C1276" t="s">
        <v>1985</v>
      </c>
    </row>
    <row r="1277" spans="1:3">
      <c r="C1277" t="s">
        <v>1988</v>
      </c>
    </row>
    <row r="1278" spans="1:3" ht="30">
      <c r="C1278" s="6" t="s">
        <v>1986</v>
      </c>
    </row>
    <row r="1279" spans="1:3">
      <c r="C1279" t="s">
        <v>1987</v>
      </c>
    </row>
    <row r="1280" spans="1:3">
      <c r="A1280" s="278" t="s">
        <v>1990</v>
      </c>
      <c r="B1280" t="s">
        <v>1991</v>
      </c>
      <c r="C1280" t="s">
        <v>1989</v>
      </c>
    </row>
    <row r="1281" spans="1:4">
      <c r="B1281" t="s">
        <v>1992</v>
      </c>
    </row>
    <row r="1282" spans="1:4">
      <c r="B1282" t="s">
        <v>1993</v>
      </c>
    </row>
    <row r="1283" spans="1:4" ht="30">
      <c r="A1283" s="473" t="s">
        <v>1994</v>
      </c>
      <c r="B1283" s="157" t="s">
        <v>1995</v>
      </c>
      <c r="C1283" t="s">
        <v>1996</v>
      </c>
      <c r="D1283" t="s">
        <v>1997</v>
      </c>
    </row>
    <row r="1284" spans="1:4" ht="45">
      <c r="A1284" s="473" t="s">
        <v>1998</v>
      </c>
      <c r="B1284" s="6" t="s">
        <v>1999</v>
      </c>
    </row>
    <row r="1285" spans="1:4">
      <c r="B1285" s="6" t="s">
        <v>2000</v>
      </c>
    </row>
    <row r="1286" spans="1:4">
      <c r="A1286" s="487">
        <v>42685</v>
      </c>
      <c r="B1286" t="s">
        <v>2001</v>
      </c>
      <c r="C1286" t="s">
        <v>2002</v>
      </c>
    </row>
    <row r="1287" spans="1:4">
      <c r="A1287" s="488" t="s">
        <v>2006</v>
      </c>
      <c r="B1287" t="s">
        <v>2003</v>
      </c>
      <c r="C1287" t="s">
        <v>2004</v>
      </c>
    </row>
    <row r="1288" spans="1:4" ht="165">
      <c r="B1288" s="7" t="s">
        <v>2009</v>
      </c>
      <c r="C1288" s="6" t="s">
        <v>2005</v>
      </c>
    </row>
    <row r="1289" spans="1:4">
      <c r="A1289" s="278" t="s">
        <v>2007</v>
      </c>
      <c r="B1289" t="s">
        <v>2008</v>
      </c>
    </row>
    <row r="1290" spans="1:4">
      <c r="A1290" s="278" t="s">
        <v>2010</v>
      </c>
      <c r="B1290" t="s">
        <v>2011</v>
      </c>
    </row>
    <row r="1291" spans="1:4">
      <c r="B1291" t="s">
        <v>2014</v>
      </c>
      <c r="C1291" t="s">
        <v>2012</v>
      </c>
    </row>
    <row r="1292" spans="1:4">
      <c r="B1292" t="s">
        <v>2013</v>
      </c>
    </row>
    <row r="1293" spans="1:4" ht="30">
      <c r="B1293" s="6" t="s">
        <v>2015</v>
      </c>
    </row>
    <row r="1294" spans="1:4">
      <c r="B1294" t="s">
        <v>2016</v>
      </c>
    </row>
    <row r="1295" spans="1:4" ht="30">
      <c r="B1295" t="s">
        <v>2017</v>
      </c>
      <c r="C1295" s="6" t="s">
        <v>2018</v>
      </c>
    </row>
    <row r="1296" spans="1:4">
      <c r="C1296" t="s">
        <v>2019</v>
      </c>
    </row>
    <row r="1297" spans="3:3">
      <c r="C1297" t="s">
        <v>2020</v>
      </c>
    </row>
    <row r="1298" spans="3:3">
      <c r="C1298" t="s">
        <v>2021</v>
      </c>
    </row>
    <row r="1299" spans="3:3" ht="30">
      <c r="C1299" s="6" t="s">
        <v>2022</v>
      </c>
    </row>
    <row r="1300" spans="3:3">
      <c r="C1300" t="s">
        <v>2023</v>
      </c>
    </row>
    <row r="1301" spans="3:3">
      <c r="C1301" t="s">
        <v>2024</v>
      </c>
    </row>
    <row r="1302" spans="3:3">
      <c r="C1302" t="s">
        <v>2025</v>
      </c>
    </row>
    <row r="1303" spans="3:3">
      <c r="C1303" t="s">
        <v>2026</v>
      </c>
    </row>
    <row r="1304" spans="3:3">
      <c r="C1304" t="s">
        <v>2027</v>
      </c>
    </row>
    <row r="1305" spans="3:3">
      <c r="C1305" t="s">
        <v>2028</v>
      </c>
    </row>
    <row r="1306" spans="3:3">
      <c r="C1306" t="s">
        <v>2029</v>
      </c>
    </row>
    <row r="1307" spans="3:3">
      <c r="C1307" t="s">
        <v>2030</v>
      </c>
    </row>
    <row r="1308" spans="3:3" ht="30">
      <c r="C1308" s="6" t="s">
        <v>2031</v>
      </c>
    </row>
    <row r="1309" spans="3:3">
      <c r="C1309" t="s">
        <v>2032</v>
      </c>
    </row>
    <row r="1310" spans="3:3">
      <c r="C1310" t="s">
        <v>2033</v>
      </c>
    </row>
    <row r="1311" spans="3:3">
      <c r="C1311" t="s">
        <v>2037</v>
      </c>
    </row>
    <row r="1312" spans="3:3">
      <c r="C1312" t="s">
        <v>2034</v>
      </c>
    </row>
    <row r="1313" spans="1:4">
      <c r="C1313" t="s">
        <v>2038</v>
      </c>
    </row>
    <row r="1314" spans="1:4">
      <c r="C1314" s="158" t="s">
        <v>2035</v>
      </c>
    </row>
    <row r="1315" spans="1:4">
      <c r="C1315" t="s">
        <v>2036</v>
      </c>
    </row>
    <row r="1316" spans="1:4" ht="45">
      <c r="C1316" s="6" t="s">
        <v>2039</v>
      </c>
    </row>
    <row r="1318" spans="1:4" ht="30">
      <c r="C1318" t="s">
        <v>2040</v>
      </c>
      <c r="D1318" s="230" t="s">
        <v>2041</v>
      </c>
    </row>
    <row r="1319" spans="1:4">
      <c r="C1319" t="s">
        <v>2042</v>
      </c>
    </row>
    <row r="1320" spans="1:4">
      <c r="C1320" s="158" t="s">
        <v>2043</v>
      </c>
    </row>
    <row r="1321" spans="1:4" ht="30">
      <c r="C1321" s="7" t="s">
        <v>2044</v>
      </c>
    </row>
    <row r="1322" spans="1:4" ht="30">
      <c r="C1322" s="6" t="s">
        <v>2045</v>
      </c>
    </row>
    <row r="1323" spans="1:4">
      <c r="C1323" t="s">
        <v>2046</v>
      </c>
    </row>
    <row r="1324" spans="1:4" ht="30">
      <c r="C1324" s="6" t="s">
        <v>2047</v>
      </c>
    </row>
    <row r="1325" spans="1:4">
      <c r="C1325" s="158" t="s">
        <v>2048</v>
      </c>
    </row>
    <row r="1326" spans="1:4">
      <c r="C1326" t="s">
        <v>2049</v>
      </c>
    </row>
    <row r="1327" spans="1:4">
      <c r="C1327" t="s">
        <v>2050</v>
      </c>
    </row>
    <row r="1328" spans="1:4" ht="75">
      <c r="A1328" s="278" t="s">
        <v>2051</v>
      </c>
      <c r="B1328" t="s">
        <v>2053</v>
      </c>
      <c r="C1328" s="6" t="s">
        <v>2052</v>
      </c>
    </row>
    <row r="1329" spans="1:3">
      <c r="B1329" t="s">
        <v>2054</v>
      </c>
      <c r="C1329" t="s">
        <v>2055</v>
      </c>
    </row>
    <row r="1330" spans="1:3" ht="105">
      <c r="B1330" t="s">
        <v>2056</v>
      </c>
      <c r="C1330" s="6" t="s">
        <v>2057</v>
      </c>
    </row>
    <row r="1331" spans="1:3">
      <c r="B1331" t="s">
        <v>2058</v>
      </c>
      <c r="C1331" t="s">
        <v>2059</v>
      </c>
    </row>
    <row r="1332" spans="1:3">
      <c r="C1332" s="6" t="s">
        <v>2060</v>
      </c>
    </row>
    <row r="1333" spans="1:3" ht="45">
      <c r="B1333" t="s">
        <v>2061</v>
      </c>
      <c r="C1333" s="6" t="s">
        <v>2062</v>
      </c>
    </row>
    <row r="1335" spans="1:3" ht="105">
      <c r="C1335" s="7" t="s">
        <v>2063</v>
      </c>
    </row>
    <row r="1336" spans="1:3">
      <c r="B1336" t="s">
        <v>2064</v>
      </c>
      <c r="C1336" t="s">
        <v>2065</v>
      </c>
    </row>
    <row r="1337" spans="1:3" ht="30">
      <c r="C1337" s="248" t="s">
        <v>2066</v>
      </c>
    </row>
    <row r="1338" spans="1:3" ht="45">
      <c r="B1338" t="s">
        <v>2068</v>
      </c>
      <c r="C1338" s="6" t="s">
        <v>2069</v>
      </c>
    </row>
    <row r="1339" spans="1:3">
      <c r="C1339" t="s">
        <v>2070</v>
      </c>
    </row>
    <row r="1340" spans="1:3" ht="90">
      <c r="B1340" s="9" t="s">
        <v>2072</v>
      </c>
      <c r="C1340" s="6" t="s">
        <v>2073</v>
      </c>
    </row>
    <row r="1341" spans="1:3">
      <c r="B1341" s="248" t="s">
        <v>2071</v>
      </c>
    </row>
    <row r="1342" spans="1:3">
      <c r="B1342" t="s">
        <v>2074</v>
      </c>
      <c r="C1342" t="s">
        <v>2075</v>
      </c>
    </row>
    <row r="1343" spans="1:3">
      <c r="A1343" s="278" t="s">
        <v>2076</v>
      </c>
      <c r="B1343" t="s">
        <v>2077</v>
      </c>
    </row>
    <row r="1344" spans="1:3">
      <c r="B1344" t="s">
        <v>2078</v>
      </c>
      <c r="C1344" t="s">
        <v>2079</v>
      </c>
    </row>
    <row r="1345" spans="1:3">
      <c r="A1345" s="278" t="s">
        <v>2080</v>
      </c>
      <c r="B1345" t="s">
        <v>2081</v>
      </c>
    </row>
    <row r="1347" spans="1:3" ht="19.149999999999999" customHeight="1">
      <c r="A1347" s="487">
        <v>42702</v>
      </c>
      <c r="B1347" s="1" t="s">
        <v>2082</v>
      </c>
      <c r="C1347" s="6" t="s">
        <v>2083</v>
      </c>
    </row>
    <row r="1348" spans="1:3" ht="124.9" customHeight="1">
      <c r="A1348" s="473" t="s">
        <v>2087</v>
      </c>
      <c r="B1348" s="6" t="s">
        <v>2084</v>
      </c>
      <c r="C1348" s="7" t="s">
        <v>2085</v>
      </c>
    </row>
    <row r="1349" spans="1:3" ht="105">
      <c r="B1349" s="7" t="s">
        <v>2086</v>
      </c>
    </row>
    <row r="1350" spans="1:3" ht="300">
      <c r="B1350" s="7" t="s">
        <v>2088</v>
      </c>
    </row>
    <row r="1351" spans="1:3" ht="255">
      <c r="B1351" s="6" t="s">
        <v>2089</v>
      </c>
    </row>
    <row r="1352" spans="1:3">
      <c r="B1352" s="158" t="s">
        <v>2090</v>
      </c>
    </row>
    <row r="1353" spans="1:3" ht="90">
      <c r="B1353" s="6" t="s">
        <v>2091</v>
      </c>
    </row>
    <row r="1354" spans="1:3">
      <c r="A1354" s="466" t="s">
        <v>2092</v>
      </c>
      <c r="B1354" t="s">
        <v>2093</v>
      </c>
    </row>
    <row r="1355" spans="1:3" ht="30">
      <c r="B1355" s="6" t="s">
        <v>2094</v>
      </c>
    </row>
    <row r="1356" spans="1:3">
      <c r="A1356" s="278" t="s">
        <v>2095</v>
      </c>
      <c r="B1356" t="s">
        <v>2096</v>
      </c>
    </row>
    <row r="1357" spans="1:3" ht="30">
      <c r="B1357" s="7" t="s">
        <v>2097</v>
      </c>
    </row>
    <row r="1358" spans="1:3">
      <c r="B1358" t="s">
        <v>2098</v>
      </c>
    </row>
    <row r="1359" spans="1:3">
      <c r="A1359" s="278" t="s">
        <v>2099</v>
      </c>
      <c r="B1359" s="1" t="s">
        <v>2100</v>
      </c>
    </row>
    <row r="1360" spans="1:3" ht="45">
      <c r="B1360" s="157" t="s">
        <v>2136</v>
      </c>
    </row>
    <row r="1361" spans="1:3">
      <c r="A1361" s="278" t="s">
        <v>2101</v>
      </c>
      <c r="B1361" s="158" t="s">
        <v>2102</v>
      </c>
    </row>
    <row r="1362" spans="1:3">
      <c r="B1362" t="s">
        <v>2107</v>
      </c>
    </row>
    <row r="1363" spans="1:3">
      <c r="B1363" t="s">
        <v>2103</v>
      </c>
    </row>
    <row r="1364" spans="1:3">
      <c r="B1364" s="158" t="s">
        <v>2137</v>
      </c>
    </row>
    <row r="1365" spans="1:3">
      <c r="B1365" t="s">
        <v>2104</v>
      </c>
    </row>
    <row r="1366" spans="1:3">
      <c r="A1366" s="278" t="s">
        <v>2110</v>
      </c>
      <c r="B1366" t="s">
        <v>2111</v>
      </c>
    </row>
    <row r="1367" spans="1:3" ht="45">
      <c r="B1367" s="6" t="s">
        <v>2112</v>
      </c>
    </row>
    <row r="1368" spans="1:3" ht="45">
      <c r="B1368" s="8" t="s">
        <v>2113</v>
      </c>
    </row>
    <row r="1369" spans="1:3">
      <c r="B1369" t="s">
        <v>2114</v>
      </c>
    </row>
    <row r="1370" spans="1:3">
      <c r="A1370" s="278" t="s">
        <v>2138</v>
      </c>
      <c r="B1370" t="s">
        <v>2139</v>
      </c>
    </row>
    <row r="1371" spans="1:3" ht="90">
      <c r="A1371" s="473" t="s">
        <v>2115</v>
      </c>
      <c r="B1371" t="s">
        <v>2116</v>
      </c>
      <c r="C1371" s="7" t="s">
        <v>2117</v>
      </c>
    </row>
    <row r="1372" spans="1:3">
      <c r="A1372" s="278" t="s">
        <v>2118</v>
      </c>
      <c r="B1372" t="s">
        <v>2119</v>
      </c>
    </row>
    <row r="1373" spans="1:3">
      <c r="B1373" s="158" t="s">
        <v>2120</v>
      </c>
    </row>
    <row r="1374" spans="1:3">
      <c r="B1374" t="s">
        <v>2121</v>
      </c>
    </row>
    <row r="1375" spans="1:3">
      <c r="B1375" t="s">
        <v>2122</v>
      </c>
    </row>
    <row r="1376" spans="1:3">
      <c r="A1376" s="278" t="s">
        <v>2123</v>
      </c>
      <c r="B1376" t="s">
        <v>2124</v>
      </c>
    </row>
    <row r="1377" spans="1:2">
      <c r="B1377" t="s">
        <v>2125</v>
      </c>
    </row>
    <row r="1378" spans="1:2" ht="30">
      <c r="B1378" s="6" t="s">
        <v>2126</v>
      </c>
    </row>
    <row r="1379" spans="1:2">
      <c r="B1379" t="s">
        <v>2127</v>
      </c>
    </row>
    <row r="1380" spans="1:2" ht="30">
      <c r="A1380" s="278" t="s">
        <v>2128</v>
      </c>
      <c r="B1380" s="157" t="s">
        <v>2129</v>
      </c>
    </row>
    <row r="1381" spans="1:2">
      <c r="B1381" t="s">
        <v>2130</v>
      </c>
    </row>
    <row r="1382" spans="1:2" ht="30">
      <c r="B1382" s="157" t="s">
        <v>2131</v>
      </c>
    </row>
    <row r="1383" spans="1:2">
      <c r="A1383" s="278" t="s">
        <v>2132</v>
      </c>
      <c r="B1383" s="158" t="s">
        <v>2133</v>
      </c>
    </row>
    <row r="1384" spans="1:2">
      <c r="B1384" t="s">
        <v>2134</v>
      </c>
    </row>
    <row r="1385" spans="1:2">
      <c r="B1385" t="s">
        <v>2135</v>
      </c>
    </row>
    <row r="1387" spans="1:2">
      <c r="A1387" s="278" t="s">
        <v>2140</v>
      </c>
      <c r="B1387" t="s">
        <v>2141</v>
      </c>
    </row>
    <row r="1388" spans="1:2" ht="75">
      <c r="B1388" s="6" t="s">
        <v>2143</v>
      </c>
    </row>
    <row r="1389" spans="1:2">
      <c r="B1389" s="1" t="s">
        <v>2142</v>
      </c>
    </row>
    <row r="1390" spans="1:2">
      <c r="B1390" t="s">
        <v>2144</v>
      </c>
    </row>
    <row r="1391" spans="1:2" ht="135">
      <c r="B1391" s="248" t="s">
        <v>2220</v>
      </c>
    </row>
    <row r="1392" spans="1:2">
      <c r="A1392" s="278" t="s">
        <v>2217</v>
      </c>
      <c r="B1392" t="s">
        <v>2216</v>
      </c>
    </row>
    <row r="1393" spans="1:2">
      <c r="B1393" t="s">
        <v>2218</v>
      </c>
    </row>
    <row r="1394" spans="1:2">
      <c r="B1394" s="158" t="s">
        <v>2219</v>
      </c>
    </row>
    <row r="1395" spans="1:2">
      <c r="A1395" s="278" t="s">
        <v>2480</v>
      </c>
      <c r="B1395" t="s">
        <v>2481</v>
      </c>
    </row>
    <row r="1396" spans="1:2">
      <c r="B1396" t="s">
        <v>2482</v>
      </c>
    </row>
    <row r="1397" spans="1:2">
      <c r="B1397" t="s">
        <v>2483</v>
      </c>
    </row>
    <row r="1398" spans="1:2">
      <c r="B1398" t="s">
        <v>2484</v>
      </c>
    </row>
    <row r="1399" spans="1:2">
      <c r="B1399" t="s">
        <v>2485</v>
      </c>
    </row>
    <row r="1400" spans="1:2">
      <c r="A1400" s="278" t="s">
        <v>2489</v>
      </c>
      <c r="B1400" t="s">
        <v>2490</v>
      </c>
    </row>
    <row r="1401" spans="1:2">
      <c r="B1401" t="s">
        <v>2491</v>
      </c>
    </row>
    <row r="1402" spans="1:2">
      <c r="B1402" t="s">
        <v>2492</v>
      </c>
    </row>
    <row r="1403" spans="1:2">
      <c r="B1403" t="s">
        <v>2524</v>
      </c>
    </row>
    <row r="1404" spans="1:2">
      <c r="B1404" t="s">
        <v>2523</v>
      </c>
    </row>
    <row r="1405" spans="1:2">
      <c r="A1405" s="278" t="s">
        <v>2525</v>
      </c>
    </row>
    <row r="1406" spans="1:2">
      <c r="A1406" s="278" t="s">
        <v>2526</v>
      </c>
      <c r="B1406" t="s">
        <v>2527</v>
      </c>
    </row>
    <row r="1407" spans="1:2">
      <c r="B1407" t="s">
        <v>2556</v>
      </c>
    </row>
    <row r="1408" spans="1:2">
      <c r="B1408" t="s">
        <v>2560</v>
      </c>
    </row>
    <row r="1409" spans="1:2" ht="30">
      <c r="B1409" s="350" t="s">
        <v>2562</v>
      </c>
    </row>
    <row r="1410" spans="1:2" ht="30">
      <c r="B1410" s="351" t="s">
        <v>2563</v>
      </c>
    </row>
    <row r="1411" spans="1:2">
      <c r="B1411" t="s">
        <v>2564</v>
      </c>
    </row>
    <row r="1412" spans="1:2">
      <c r="B1412" t="s">
        <v>2565</v>
      </c>
    </row>
    <row r="1413" spans="1:2">
      <c r="B1413" t="s">
        <v>2566</v>
      </c>
    </row>
    <row r="1414" spans="1:2">
      <c r="B1414" t="s">
        <v>2567</v>
      </c>
    </row>
    <row r="1415" spans="1:2">
      <c r="B1415" t="s">
        <v>2568</v>
      </c>
    </row>
    <row r="1416" spans="1:2">
      <c r="B1416" t="s">
        <v>2569</v>
      </c>
    </row>
    <row r="1417" spans="1:2">
      <c r="B1417" t="s">
        <v>2570</v>
      </c>
    </row>
    <row r="1418" spans="1:2">
      <c r="B1418" t="s">
        <v>2571</v>
      </c>
    </row>
    <row r="1419" spans="1:2">
      <c r="B1419" t="s">
        <v>2572</v>
      </c>
    </row>
    <row r="1420" spans="1:2" s="252" customFormat="1" ht="30">
      <c r="A1420" s="486" t="s">
        <v>2574</v>
      </c>
      <c r="B1420" s="253" t="s">
        <v>2573</v>
      </c>
    </row>
    <row r="1422" spans="1:2">
      <c r="A1422" s="278" t="s">
        <v>2575</v>
      </c>
      <c r="B1422" t="s">
        <v>2577</v>
      </c>
    </row>
    <row r="1423" spans="1:2">
      <c r="B1423" t="s">
        <v>2590</v>
      </c>
    </row>
    <row r="1424" spans="1:2">
      <c r="B1424" t="s">
        <v>2578</v>
      </c>
    </row>
    <row r="1425" spans="1:4" ht="105">
      <c r="A1425" s="474" t="s">
        <v>2580</v>
      </c>
      <c r="B1425" s="250" t="s">
        <v>2579</v>
      </c>
    </row>
    <row r="1426" spans="1:4" ht="45">
      <c r="B1426" s="253" t="s">
        <v>2582</v>
      </c>
    </row>
    <row r="1427" spans="1:4">
      <c r="B1427" t="s">
        <v>2581</v>
      </c>
    </row>
    <row r="1428" spans="1:4">
      <c r="B1428" t="s">
        <v>2583</v>
      </c>
    </row>
    <row r="1429" spans="1:4" s="252" customFormat="1">
      <c r="A1429" s="486"/>
      <c r="B1429" s="252" t="s">
        <v>2587</v>
      </c>
    </row>
    <row r="1430" spans="1:4">
      <c r="B1430" t="s">
        <v>2588</v>
      </c>
    </row>
    <row r="1431" spans="1:4" s="252" customFormat="1">
      <c r="A1431" s="486" t="s">
        <v>2589</v>
      </c>
      <c r="B1431" s="252" t="s">
        <v>2591</v>
      </c>
    </row>
    <row r="1432" spans="1:4" s="352" customFormat="1" ht="30">
      <c r="A1432" s="489"/>
      <c r="B1432" s="353" t="s">
        <v>2598</v>
      </c>
    </row>
    <row r="1433" spans="1:4" ht="105">
      <c r="B1433" s="284" t="s">
        <v>2593</v>
      </c>
      <c r="C1433" s="322" t="s">
        <v>2592</v>
      </c>
    </row>
    <row r="1434" spans="1:4" ht="16.149999999999999" customHeight="1">
      <c r="C1434" s="284" t="s">
        <v>2594</v>
      </c>
      <c r="D1434" s="284" t="s">
        <v>2595</v>
      </c>
    </row>
    <row r="1435" spans="1:4">
      <c r="B1435" t="s">
        <v>2597</v>
      </c>
    </row>
    <row r="1436" spans="1:4" ht="45">
      <c r="A1436" s="278" t="s">
        <v>2589</v>
      </c>
      <c r="B1436" s="284" t="s">
        <v>2599</v>
      </c>
    </row>
    <row r="1437" spans="1:4" ht="120">
      <c r="B1437" s="284" t="s">
        <v>2600</v>
      </c>
    </row>
    <row r="1438" spans="1:4">
      <c r="B1438" s="284" t="s">
        <v>2601</v>
      </c>
    </row>
    <row r="1439" spans="1:4" ht="90">
      <c r="A1439" s="473" t="s">
        <v>2602</v>
      </c>
      <c r="B1439" s="343" t="s">
        <v>2603</v>
      </c>
    </row>
    <row r="1440" spans="1:4">
      <c r="B1440" s="253" t="s">
        <v>2604</v>
      </c>
    </row>
    <row r="1441" spans="1:3">
      <c r="B1441" s="343" t="s">
        <v>2605</v>
      </c>
    </row>
    <row r="1442" spans="1:3">
      <c r="A1442" s="278" t="s">
        <v>2609</v>
      </c>
      <c r="B1442" s="1" t="s">
        <v>2606</v>
      </c>
    </row>
    <row r="1443" spans="1:3">
      <c r="A1443" s="278" t="s">
        <v>2608</v>
      </c>
      <c r="B1443" s="343" t="s">
        <v>2607</v>
      </c>
    </row>
    <row r="1444" spans="1:3" s="252" customFormat="1">
      <c r="A1444" s="486" t="s">
        <v>2611</v>
      </c>
      <c r="B1444" s="253" t="s">
        <v>2610</v>
      </c>
    </row>
    <row r="1445" spans="1:3">
      <c r="B1445" t="s">
        <v>2612</v>
      </c>
    </row>
    <row r="1446" spans="1:3">
      <c r="B1446" t="s">
        <v>2613</v>
      </c>
    </row>
    <row r="1447" spans="1:3">
      <c r="B1447" t="s">
        <v>2614</v>
      </c>
    </row>
    <row r="1448" spans="1:3">
      <c r="B1448" t="s">
        <v>2615</v>
      </c>
    </row>
    <row r="1449" spans="1:3">
      <c r="B1449" s="355" t="s">
        <v>2616</v>
      </c>
    </row>
    <row r="1450" spans="1:3" s="13" customFormat="1">
      <c r="A1450" s="490"/>
      <c r="B1450" s="13" t="s">
        <v>2621</v>
      </c>
    </row>
    <row r="1451" spans="1:3">
      <c r="B1451" s="355" t="s">
        <v>2617</v>
      </c>
    </row>
    <row r="1452" spans="1:3">
      <c r="B1452" t="s">
        <v>2618</v>
      </c>
    </row>
    <row r="1453" spans="1:3">
      <c r="A1453" s="278" t="s">
        <v>2620</v>
      </c>
      <c r="B1453" t="s">
        <v>2619</v>
      </c>
    </row>
    <row r="1454" spans="1:3">
      <c r="B1454" t="s">
        <v>2622</v>
      </c>
    </row>
    <row r="1455" spans="1:3">
      <c r="A1455" s="278" t="s">
        <v>2623</v>
      </c>
      <c r="B1455" t="s">
        <v>2625</v>
      </c>
      <c r="C1455" s="356">
        <f>5/17</f>
        <v>0.29411764705882354</v>
      </c>
    </row>
    <row r="1456" spans="1:3" ht="135">
      <c r="B1456" s="342" t="s">
        <v>2677</v>
      </c>
    </row>
    <row r="1457" spans="1:2" s="358" customFormat="1" ht="30">
      <c r="A1457" s="491"/>
      <c r="B1457" s="357" t="s">
        <v>2624</v>
      </c>
    </row>
    <row r="1458" spans="1:2">
      <c r="B1458" t="s">
        <v>2626</v>
      </c>
    </row>
    <row r="1459" spans="1:2">
      <c r="B1459" t="s">
        <v>2627</v>
      </c>
    </row>
    <row r="1460" spans="1:2">
      <c r="A1460" s="484">
        <v>42370</v>
      </c>
      <c r="B1460" t="s">
        <v>2628</v>
      </c>
    </row>
    <row r="1461" spans="1:2">
      <c r="A1461" s="278" t="s">
        <v>2629</v>
      </c>
      <c r="B1461" t="s">
        <v>2681</v>
      </c>
    </row>
    <row r="1462" spans="1:2">
      <c r="B1462" t="s">
        <v>2630</v>
      </c>
    </row>
    <row r="1463" spans="1:2">
      <c r="B1463" t="s">
        <v>2652</v>
      </c>
    </row>
    <row r="1464" spans="1:2" ht="60">
      <c r="B1464" s="343" t="s">
        <v>2631</v>
      </c>
    </row>
    <row r="1465" spans="1:2">
      <c r="B1465" t="s">
        <v>2632</v>
      </c>
    </row>
    <row r="1466" spans="1:2">
      <c r="B1466" t="s">
        <v>2633</v>
      </c>
    </row>
    <row r="1467" spans="1:2" ht="30">
      <c r="B1467" s="343" t="s">
        <v>2643</v>
      </c>
    </row>
    <row r="1469" spans="1:2">
      <c r="B1469" t="s">
        <v>2634</v>
      </c>
    </row>
    <row r="1470" spans="1:2">
      <c r="B1470" s="158" t="s">
        <v>2635</v>
      </c>
    </row>
    <row r="1471" spans="1:2">
      <c r="B1471" s="158" t="s">
        <v>2636</v>
      </c>
    </row>
    <row r="1472" spans="1:2">
      <c r="B1472" t="s">
        <v>2637</v>
      </c>
    </row>
    <row r="1473" spans="1:2">
      <c r="B1473" s="158" t="s">
        <v>2638</v>
      </c>
    </row>
    <row r="1474" spans="1:2" s="252" customFormat="1" ht="30">
      <c r="A1474" s="486"/>
      <c r="B1474" s="264" t="s">
        <v>2639</v>
      </c>
    </row>
    <row r="1475" spans="1:2">
      <c r="B1475" s="158" t="s">
        <v>2640</v>
      </c>
    </row>
    <row r="1476" spans="1:2" ht="75">
      <c r="B1476" s="343" t="s">
        <v>2641</v>
      </c>
    </row>
    <row r="1477" spans="1:2">
      <c r="B1477" t="s">
        <v>2642</v>
      </c>
    </row>
    <row r="1478" spans="1:2">
      <c r="B1478" t="s">
        <v>2644</v>
      </c>
    </row>
    <row r="1479" spans="1:2" ht="45">
      <c r="B1479" s="343" t="s">
        <v>2645</v>
      </c>
    </row>
    <row r="1480" spans="1:2">
      <c r="B1480" t="s">
        <v>2646</v>
      </c>
    </row>
    <row r="1481" spans="1:2" ht="30">
      <c r="B1481" s="343" t="s">
        <v>2647</v>
      </c>
    </row>
    <row r="1482" spans="1:2" ht="30">
      <c r="B1482" s="343" t="s">
        <v>2682</v>
      </c>
    </row>
    <row r="1483" spans="1:2" ht="45">
      <c r="B1483" s="343" t="s">
        <v>2648</v>
      </c>
    </row>
    <row r="1484" spans="1:2">
      <c r="B1484" s="343" t="s">
        <v>2649</v>
      </c>
    </row>
    <row r="1485" spans="1:2" ht="30">
      <c r="B1485" s="343" t="s">
        <v>2650</v>
      </c>
    </row>
    <row r="1486" spans="1:2" ht="30">
      <c r="B1486" s="343" t="s">
        <v>2651</v>
      </c>
    </row>
    <row r="1487" spans="1:2">
      <c r="B1487" s="343" t="s">
        <v>2653</v>
      </c>
    </row>
    <row r="1488" spans="1:2">
      <c r="B1488" s="343" t="s">
        <v>2655</v>
      </c>
    </row>
    <row r="1489" spans="1:2">
      <c r="B1489" s="343" t="s">
        <v>2654</v>
      </c>
    </row>
    <row r="1490" spans="1:2" ht="30">
      <c r="B1490" s="343" t="s">
        <v>2656</v>
      </c>
    </row>
    <row r="1491" spans="1:2">
      <c r="B1491" s="343" t="s">
        <v>2657</v>
      </c>
    </row>
    <row r="1492" spans="1:2">
      <c r="B1492" s="343" t="s">
        <v>2658</v>
      </c>
    </row>
    <row r="1493" spans="1:2">
      <c r="B1493" s="343" t="s">
        <v>2659</v>
      </c>
    </row>
    <row r="1494" spans="1:2">
      <c r="B1494" s="343" t="s">
        <v>2660</v>
      </c>
    </row>
    <row r="1495" spans="1:2" ht="30">
      <c r="B1495" s="343" t="s">
        <v>2661</v>
      </c>
    </row>
    <row r="1496" spans="1:2">
      <c r="B1496" s="343" t="s">
        <v>2662</v>
      </c>
    </row>
    <row r="1497" spans="1:2">
      <c r="A1497" s="278" t="s">
        <v>221</v>
      </c>
      <c r="B1497" s="343" t="s">
        <v>2663</v>
      </c>
    </row>
    <row r="1498" spans="1:2">
      <c r="B1498" s="343" t="s">
        <v>2664</v>
      </c>
    </row>
    <row r="1499" spans="1:2" ht="75">
      <c r="B1499" s="343" t="s">
        <v>2666</v>
      </c>
    </row>
    <row r="1500" spans="1:2" ht="45">
      <c r="B1500" s="343" t="s">
        <v>2665</v>
      </c>
    </row>
    <row r="1501" spans="1:2" ht="45">
      <c r="A1501" s="278" t="s">
        <v>2673</v>
      </c>
      <c r="B1501" s="343" t="s">
        <v>2667</v>
      </c>
    </row>
    <row r="1502" spans="1:2">
      <c r="B1502" s="343" t="s">
        <v>2668</v>
      </c>
    </row>
    <row r="1503" spans="1:2" ht="30">
      <c r="B1503" s="343" t="s">
        <v>2669</v>
      </c>
    </row>
    <row r="1504" spans="1:2">
      <c r="B1504" s="343" t="s">
        <v>2670</v>
      </c>
    </row>
    <row r="1505" spans="1:2">
      <c r="B1505" s="343" t="s">
        <v>2671</v>
      </c>
    </row>
    <row r="1507" spans="1:2">
      <c r="A1507" s="278" t="s">
        <v>2672</v>
      </c>
      <c r="B1507" s="343" t="s">
        <v>2674</v>
      </c>
    </row>
    <row r="1508" spans="1:2">
      <c r="B1508" s="343" t="s">
        <v>2675</v>
      </c>
    </row>
    <row r="1509" spans="1:2">
      <c r="B1509" s="343" t="s">
        <v>2676</v>
      </c>
    </row>
    <row r="1510" spans="1:2">
      <c r="A1510" s="278" t="s">
        <v>2678</v>
      </c>
      <c r="B1510" s="343" t="s">
        <v>2679</v>
      </c>
    </row>
    <row r="1511" spans="1:2" ht="30">
      <c r="A1511" s="484">
        <v>45658</v>
      </c>
      <c r="B1511" s="354" t="s">
        <v>2683</v>
      </c>
    </row>
    <row r="1512" spans="1:2">
      <c r="A1512" s="484" t="s">
        <v>2689</v>
      </c>
      <c r="B1512" s="354" t="s">
        <v>2684</v>
      </c>
    </row>
    <row r="1513" spans="1:2">
      <c r="B1513" s="253" t="s">
        <v>2698</v>
      </c>
    </row>
    <row r="1514" spans="1:2" ht="30">
      <c r="B1514" s="253" t="s">
        <v>2690</v>
      </c>
    </row>
    <row r="1515" spans="1:2">
      <c r="A1515" s="486" t="s">
        <v>2718</v>
      </c>
      <c r="B1515" s="253" t="s">
        <v>2691</v>
      </c>
    </row>
    <row r="1516" spans="1:2">
      <c r="A1516" s="278" t="s">
        <v>2693</v>
      </c>
      <c r="B1516" s="361" t="s">
        <v>2692</v>
      </c>
    </row>
    <row r="1517" spans="1:2">
      <c r="A1517" s="486" t="s">
        <v>463</v>
      </c>
      <c r="B1517" s="253" t="s">
        <v>2719</v>
      </c>
    </row>
    <row r="1518" spans="1:2">
      <c r="A1518" s="278" t="s">
        <v>2694</v>
      </c>
      <c r="B1518" s="253" t="s">
        <v>2695</v>
      </c>
    </row>
    <row r="1519" spans="1:2" ht="30">
      <c r="B1519" s="159" t="s">
        <v>2696</v>
      </c>
    </row>
    <row r="1520" spans="1:2" ht="30">
      <c r="B1520" s="159" t="s">
        <v>2697</v>
      </c>
    </row>
    <row r="1521" spans="1:2">
      <c r="A1521" s="278" t="s">
        <v>2699</v>
      </c>
      <c r="B1521" t="s">
        <v>2700</v>
      </c>
    </row>
    <row r="1522" spans="1:2">
      <c r="B1522" t="s">
        <v>2701</v>
      </c>
    </row>
    <row r="1523" spans="1:2" ht="45">
      <c r="A1523" s="278" t="s">
        <v>2702</v>
      </c>
      <c r="B1523" s="360" t="s">
        <v>2703</v>
      </c>
    </row>
    <row r="1524" spans="1:2" ht="30">
      <c r="A1524" s="278" t="s">
        <v>2704</v>
      </c>
      <c r="B1524" s="357" t="s">
        <v>2705</v>
      </c>
    </row>
    <row r="1525" spans="1:2">
      <c r="A1525" s="278" t="s">
        <v>2709</v>
      </c>
      <c r="B1525" t="s">
        <v>2706</v>
      </c>
    </row>
    <row r="1526" spans="1:2">
      <c r="B1526" t="s">
        <v>2707</v>
      </c>
    </row>
    <row r="1527" spans="1:2">
      <c r="B1527" t="s">
        <v>2708</v>
      </c>
    </row>
    <row r="1528" spans="1:2" ht="90">
      <c r="B1528" s="362" t="s">
        <v>2710</v>
      </c>
    </row>
    <row r="1529" spans="1:2">
      <c r="A1529" s="278" t="s">
        <v>2711</v>
      </c>
      <c r="B1529" t="s">
        <v>2713</v>
      </c>
    </row>
    <row r="1530" spans="1:2">
      <c r="A1530" s="278" t="s">
        <v>2712</v>
      </c>
      <c r="B1530" t="s">
        <v>2714</v>
      </c>
    </row>
    <row r="1531" spans="1:2">
      <c r="B1531" t="s">
        <v>2715</v>
      </c>
    </row>
    <row r="1532" spans="1:2">
      <c r="A1532" s="278" t="s">
        <v>2716</v>
      </c>
      <c r="B1532" t="s">
        <v>2717</v>
      </c>
    </row>
    <row r="1533" spans="1:2">
      <c r="A1533" s="486" t="s">
        <v>2720</v>
      </c>
      <c r="B1533" s="252" t="s">
        <v>2721</v>
      </c>
    </row>
    <row r="1534" spans="1:2">
      <c r="A1534" s="278" t="s">
        <v>2725</v>
      </c>
      <c r="B1534" t="s">
        <v>2722</v>
      </c>
    </row>
    <row r="1535" spans="1:2" ht="30">
      <c r="B1535" s="253" t="s">
        <v>2724</v>
      </c>
    </row>
    <row r="1536" spans="1:2">
      <c r="B1536" t="s">
        <v>2723</v>
      </c>
    </row>
    <row r="1537" spans="1:2">
      <c r="B1537" t="s">
        <v>2726</v>
      </c>
    </row>
    <row r="1538" spans="1:2">
      <c r="A1538" s="278" t="s">
        <v>2727</v>
      </c>
      <c r="B1538" t="s">
        <v>2728</v>
      </c>
    </row>
    <row r="1539" spans="1:2">
      <c r="A1539" s="278" t="s">
        <v>2729</v>
      </c>
      <c r="B1539" t="s">
        <v>2730</v>
      </c>
    </row>
    <row r="1540" spans="1:2">
      <c r="A1540" s="278" t="s">
        <v>2731</v>
      </c>
      <c r="B1540" t="s">
        <v>2732</v>
      </c>
    </row>
    <row r="1541" spans="1:2">
      <c r="A1541" s="278" t="s">
        <v>2733</v>
      </c>
      <c r="B1541" s="262" t="s">
        <v>2734</v>
      </c>
    </row>
    <row r="1542" spans="1:2">
      <c r="B1542" s="252" t="s">
        <v>2735</v>
      </c>
    </row>
    <row r="1543" spans="1:2">
      <c r="B1543" t="s">
        <v>2736</v>
      </c>
    </row>
    <row r="1544" spans="1:2" s="358" customFormat="1">
      <c r="A1544" s="491" t="s">
        <v>2738</v>
      </c>
      <c r="B1544" s="358" t="s">
        <v>2737</v>
      </c>
    </row>
    <row r="1545" spans="1:2">
      <c r="B1545" t="s">
        <v>2739</v>
      </c>
    </row>
    <row r="1546" spans="1:2">
      <c r="B1546" t="s">
        <v>2740</v>
      </c>
    </row>
    <row r="1547" spans="1:2">
      <c r="B1547" t="s">
        <v>2741</v>
      </c>
    </row>
    <row r="1548" spans="1:2">
      <c r="A1548" s="278" t="s">
        <v>2743</v>
      </c>
      <c r="B1548" s="252" t="s">
        <v>2742</v>
      </c>
    </row>
    <row r="1549" spans="1:2">
      <c r="B1549" s="252" t="s">
        <v>2749</v>
      </c>
    </row>
    <row r="1550" spans="1:2" s="252" customFormat="1" ht="13.9" customHeight="1">
      <c r="A1550" s="486"/>
      <c r="B1550" s="252" t="s">
        <v>2744</v>
      </c>
    </row>
    <row r="1551" spans="1:2" s="252" customFormat="1">
      <c r="A1551" s="486"/>
      <c r="B1551" s="252" t="s">
        <v>2745</v>
      </c>
    </row>
    <row r="1552" spans="1:2">
      <c r="A1552" s="278" t="s">
        <v>2747</v>
      </c>
      <c r="B1552" s="252" t="s">
        <v>2746</v>
      </c>
    </row>
    <row r="1553" spans="1:2">
      <c r="B1553" s="252" t="s">
        <v>2748</v>
      </c>
    </row>
    <row r="1554" spans="1:2">
      <c r="B1554" s="252" t="s">
        <v>2750</v>
      </c>
    </row>
    <row r="1555" spans="1:2">
      <c r="B1555" s="252" t="s">
        <v>2751</v>
      </c>
    </row>
    <row r="1557" spans="1:2" s="13" customFormat="1" ht="30">
      <c r="A1557" s="490"/>
      <c r="B1557" s="361" t="s">
        <v>2752</v>
      </c>
    </row>
    <row r="1558" spans="1:2">
      <c r="B1558" s="13" t="s">
        <v>2877</v>
      </c>
    </row>
    <row r="1559" spans="1:2">
      <c r="B1559" s="364" t="s">
        <v>2753</v>
      </c>
    </row>
    <row r="1560" spans="1:2">
      <c r="B1560" t="s">
        <v>2754</v>
      </c>
    </row>
    <row r="1561" spans="1:2">
      <c r="B1561" t="s">
        <v>2755</v>
      </c>
    </row>
    <row r="1562" spans="1:2">
      <c r="B1562" t="s">
        <v>2756</v>
      </c>
    </row>
    <row r="1563" spans="1:2">
      <c r="A1563" s="278" t="s">
        <v>2758</v>
      </c>
      <c r="B1563" s="158" t="s">
        <v>2757</v>
      </c>
    </row>
    <row r="1565" spans="1:2">
      <c r="B1565" t="s">
        <v>2878</v>
      </c>
    </row>
    <row r="1566" spans="1:2" ht="30">
      <c r="B1566" s="363" t="s">
        <v>2759</v>
      </c>
    </row>
    <row r="1567" spans="1:2">
      <c r="B1567" t="s">
        <v>2760</v>
      </c>
    </row>
    <row r="1568" spans="1:2">
      <c r="B1568" t="s">
        <v>2761</v>
      </c>
    </row>
    <row r="1569" spans="1:2">
      <c r="B1569" t="s">
        <v>2762</v>
      </c>
    </row>
    <row r="1570" spans="1:2" ht="30">
      <c r="A1570" s="278" t="s">
        <v>2764</v>
      </c>
      <c r="B1570" s="363" t="s">
        <v>2765</v>
      </c>
    </row>
    <row r="1571" spans="1:2">
      <c r="B1571" t="s">
        <v>2763</v>
      </c>
    </row>
    <row r="1572" spans="1:2">
      <c r="A1572" s="278" t="s">
        <v>2766</v>
      </c>
      <c r="B1572" s="252" t="s">
        <v>2770</v>
      </c>
    </row>
    <row r="1573" spans="1:2">
      <c r="B1573" s="252" t="s">
        <v>2767</v>
      </c>
    </row>
    <row r="1574" spans="1:2">
      <c r="B1574" s="252" t="s">
        <v>2768</v>
      </c>
    </row>
    <row r="1575" spans="1:2">
      <c r="B1575" s="252" t="s">
        <v>2769</v>
      </c>
    </row>
    <row r="1576" spans="1:2" ht="12.6" customHeight="1">
      <c r="B1576" s="252" t="s">
        <v>2771</v>
      </c>
    </row>
    <row r="1577" spans="1:2" ht="225">
      <c r="B1577" s="380" t="s">
        <v>2898</v>
      </c>
    </row>
    <row r="1578" spans="1:2">
      <c r="A1578" s="278" t="s">
        <v>2772</v>
      </c>
      <c r="B1578" s="13" t="s">
        <v>2773</v>
      </c>
    </row>
    <row r="1579" spans="1:2" ht="30">
      <c r="A1579" s="278" t="s">
        <v>2775</v>
      </c>
      <c r="B1579" s="368" t="s">
        <v>2774</v>
      </c>
    </row>
    <row r="1580" spans="1:2">
      <c r="B1580" t="s">
        <v>2776</v>
      </c>
    </row>
    <row r="1582" spans="1:2">
      <c r="A1582" s="278" t="s">
        <v>2777</v>
      </c>
      <c r="B1582" t="s">
        <v>2778</v>
      </c>
    </row>
    <row r="1583" spans="1:2" ht="30">
      <c r="B1583" s="365" t="s">
        <v>2779</v>
      </c>
    </row>
    <row r="1584" spans="1:2" ht="30">
      <c r="B1584" s="380" t="s">
        <v>2780</v>
      </c>
    </row>
    <row r="1585" spans="1:2" ht="30">
      <c r="A1585" s="278" t="s">
        <v>2781</v>
      </c>
      <c r="B1585" s="367" t="s">
        <v>2782</v>
      </c>
    </row>
    <row r="1586" spans="1:2">
      <c r="A1586" s="278" t="s">
        <v>2783</v>
      </c>
      <c r="B1586" t="s">
        <v>2784</v>
      </c>
    </row>
    <row r="1588" spans="1:2">
      <c r="A1588" s="278" t="s">
        <v>2785</v>
      </c>
      <c r="B1588" t="s">
        <v>2786</v>
      </c>
    </row>
    <row r="1589" spans="1:2">
      <c r="A1589" s="278" t="s">
        <v>2800</v>
      </c>
    </row>
    <row r="1590" spans="1:2">
      <c r="B1590" t="s">
        <v>2787</v>
      </c>
    </row>
    <row r="1591" spans="1:2">
      <c r="B1591" t="s">
        <v>2788</v>
      </c>
    </row>
    <row r="1592" spans="1:2">
      <c r="B1592" t="s">
        <v>2789</v>
      </c>
    </row>
    <row r="1593" spans="1:2">
      <c r="B1593" t="s">
        <v>2793</v>
      </c>
    </row>
    <row r="1594" spans="1:2">
      <c r="B1594" t="s">
        <v>2798</v>
      </c>
    </row>
    <row r="1595" spans="1:2">
      <c r="B1595" t="s">
        <v>2913</v>
      </c>
    </row>
    <row r="1596" spans="1:2" ht="30">
      <c r="B1596" s="366" t="s">
        <v>2799</v>
      </c>
    </row>
    <row r="1597" spans="1:2">
      <c r="B1597" t="s">
        <v>2801</v>
      </c>
    </row>
    <row r="1598" spans="1:2">
      <c r="A1598" s="278" t="s">
        <v>2802</v>
      </c>
      <c r="B1598" t="s">
        <v>2803</v>
      </c>
    </row>
    <row r="1599" spans="1:2" s="369" customFormat="1">
      <c r="A1599" s="492"/>
      <c r="B1599" s="369" t="s">
        <v>2804</v>
      </c>
    </row>
    <row r="1600" spans="1:2">
      <c r="B1600" t="s">
        <v>2805</v>
      </c>
    </row>
    <row r="1601" spans="1:2">
      <c r="B1601" t="s">
        <v>2806</v>
      </c>
    </row>
    <row r="1602" spans="1:2">
      <c r="B1602" t="s">
        <v>2807</v>
      </c>
    </row>
    <row r="1603" spans="1:2">
      <c r="B1603" t="s">
        <v>2808</v>
      </c>
    </row>
    <row r="1604" spans="1:2">
      <c r="B1604" t="s">
        <v>2809</v>
      </c>
    </row>
    <row r="1605" spans="1:2">
      <c r="B1605" s="369" t="s">
        <v>2810</v>
      </c>
    </row>
    <row r="1606" spans="1:2">
      <c r="B1606" t="s">
        <v>2811</v>
      </c>
    </row>
    <row r="1607" spans="1:2">
      <c r="B1607" t="s">
        <v>2812</v>
      </c>
    </row>
    <row r="1608" spans="1:2">
      <c r="B1608" s="369" t="s">
        <v>2825</v>
      </c>
    </row>
    <row r="1609" spans="1:2">
      <c r="B1609" s="369" t="s">
        <v>2826</v>
      </c>
    </row>
    <row r="1610" spans="1:2" s="369" customFormat="1">
      <c r="A1610" s="492"/>
      <c r="B1610" s="369" t="s">
        <v>2827</v>
      </c>
    </row>
    <row r="1611" spans="1:2">
      <c r="B1611" t="s">
        <v>2828</v>
      </c>
    </row>
    <row r="1612" spans="1:2">
      <c r="A1612" s="278" t="s">
        <v>2830</v>
      </c>
      <c r="B1612" s="369" t="s">
        <v>2829</v>
      </c>
    </row>
    <row r="1613" spans="1:2">
      <c r="B1613" t="s">
        <v>2831</v>
      </c>
    </row>
    <row r="1614" spans="1:2">
      <c r="B1614" s="369" t="s">
        <v>2832</v>
      </c>
    </row>
    <row r="1615" spans="1:2">
      <c r="B1615" t="s">
        <v>2833</v>
      </c>
    </row>
    <row r="1616" spans="1:2">
      <c r="B1616" s="369" t="s">
        <v>2834</v>
      </c>
    </row>
    <row r="1617" spans="1:2">
      <c r="B1617" t="s">
        <v>2835</v>
      </c>
    </row>
    <row r="1618" spans="1:2">
      <c r="A1618" s="278" t="s">
        <v>2837</v>
      </c>
      <c r="B1618" s="5" t="s">
        <v>2836</v>
      </c>
    </row>
    <row r="1619" spans="1:2">
      <c r="B1619" t="s">
        <v>2838</v>
      </c>
    </row>
    <row r="1620" spans="1:2">
      <c r="B1620" t="s">
        <v>2839</v>
      </c>
    </row>
    <row r="1621" spans="1:2">
      <c r="B1621" t="s">
        <v>2838</v>
      </c>
    </row>
    <row r="1622" spans="1:2">
      <c r="A1622" s="278" t="s">
        <v>2840</v>
      </c>
      <c r="B1622" t="s">
        <v>2841</v>
      </c>
    </row>
    <row r="1623" spans="1:2" ht="30">
      <c r="B1623" s="373" t="s">
        <v>2842</v>
      </c>
    </row>
    <row r="1624" spans="1:2" ht="90">
      <c r="B1624" s="376" t="s">
        <v>2847</v>
      </c>
    </row>
    <row r="1625" spans="1:2">
      <c r="B1625" t="s">
        <v>2843</v>
      </c>
    </row>
    <row r="1626" spans="1:2">
      <c r="B1626" s="375" t="s">
        <v>2844</v>
      </c>
    </row>
    <row r="1627" spans="1:2">
      <c r="A1627" s="278" t="s">
        <v>2845</v>
      </c>
      <c r="B1627" s="373" t="s">
        <v>2846</v>
      </c>
    </row>
    <row r="1628" spans="1:2">
      <c r="B1628" t="s">
        <v>2848</v>
      </c>
    </row>
    <row r="1629" spans="1:2" s="369" customFormat="1" ht="120">
      <c r="A1629" s="493" t="s">
        <v>2849</v>
      </c>
      <c r="B1629" s="378" t="s">
        <v>2850</v>
      </c>
    </row>
    <row r="1630" spans="1:2">
      <c r="B1630" t="s">
        <v>2851</v>
      </c>
    </row>
    <row r="1631" spans="1:2">
      <c r="A1631" s="278" t="s">
        <v>2852</v>
      </c>
      <c r="B1631" t="s">
        <v>2853</v>
      </c>
    </row>
    <row r="1633" spans="1:2">
      <c r="A1633" s="278" t="s">
        <v>2856</v>
      </c>
      <c r="B1633" t="s">
        <v>2854</v>
      </c>
    </row>
    <row r="1634" spans="1:2" ht="45">
      <c r="B1634" s="374" t="s">
        <v>2855</v>
      </c>
    </row>
    <row r="1635" spans="1:2" ht="60">
      <c r="A1635" s="8" t="s">
        <v>2857</v>
      </c>
      <c r="B1635" s="1" t="s">
        <v>2858</v>
      </c>
    </row>
    <row r="1636" spans="1:2">
      <c r="B1636" t="s">
        <v>2859</v>
      </c>
    </row>
    <row r="1637" spans="1:2" ht="45">
      <c r="B1637" s="374" t="s">
        <v>2860</v>
      </c>
    </row>
    <row r="1638" spans="1:2" ht="90">
      <c r="A1638" s="8" t="s">
        <v>2861</v>
      </c>
      <c r="B1638" s="1"/>
    </row>
    <row r="1639" spans="1:2">
      <c r="A1639" s="278" t="s">
        <v>2863</v>
      </c>
    </row>
    <row r="1640" spans="1:2">
      <c r="A1640" s="278" t="s">
        <v>2865</v>
      </c>
      <c r="B1640" t="s">
        <v>2864</v>
      </c>
    </row>
    <row r="1641" spans="1:2" s="377" customFormat="1" ht="409.5">
      <c r="A1641" s="8" t="s">
        <v>2867</v>
      </c>
      <c r="B1641" s="377" t="s">
        <v>2868</v>
      </c>
    </row>
    <row r="1642" spans="1:2" ht="30">
      <c r="A1642" s="473" t="s">
        <v>2869</v>
      </c>
      <c r="B1642" s="387" t="s">
        <v>2872</v>
      </c>
    </row>
    <row r="1643" spans="1:2" ht="30">
      <c r="B1643" s="387" t="s">
        <v>2871</v>
      </c>
    </row>
    <row r="1644" spans="1:2" s="369" customFormat="1">
      <c r="A1644" s="492"/>
      <c r="B1644" s="369" t="s">
        <v>2870</v>
      </c>
    </row>
    <row r="1645" spans="1:2">
      <c r="B1645" t="s">
        <v>2873</v>
      </c>
    </row>
    <row r="1646" spans="1:2" ht="75">
      <c r="A1646" s="8" t="s">
        <v>2940</v>
      </c>
      <c r="B1646" s="379" t="s">
        <v>2874</v>
      </c>
    </row>
    <row r="1647" spans="1:2" ht="30">
      <c r="B1647" s="248" t="s">
        <v>2875</v>
      </c>
    </row>
    <row r="1649" spans="1:2" ht="75">
      <c r="A1649" s="278" t="s">
        <v>2876</v>
      </c>
      <c r="B1649" s="253" t="s">
        <v>2944</v>
      </c>
    </row>
    <row r="1650" spans="1:2">
      <c r="B1650" t="s">
        <v>2914</v>
      </c>
    </row>
    <row r="1651" spans="1:2">
      <c r="B1651" t="s">
        <v>2915</v>
      </c>
    </row>
    <row r="1652" spans="1:2">
      <c r="B1652" t="s">
        <v>2916</v>
      </c>
    </row>
    <row r="1653" spans="1:2">
      <c r="B1653" t="s">
        <v>2917</v>
      </c>
    </row>
    <row r="1654" spans="1:2">
      <c r="B1654" t="s">
        <v>2918</v>
      </c>
    </row>
    <row r="1655" spans="1:2">
      <c r="B1655" t="s">
        <v>2919</v>
      </c>
    </row>
    <row r="1656" spans="1:2">
      <c r="A1656" s="483">
        <v>42821</v>
      </c>
      <c r="B1656" t="s">
        <v>2923</v>
      </c>
    </row>
    <row r="1657" spans="1:2">
      <c r="B1657" t="s">
        <v>2922</v>
      </c>
    </row>
    <row r="1658" spans="1:2">
      <c r="B1658" t="s">
        <v>2924</v>
      </c>
    </row>
    <row r="1659" spans="1:2">
      <c r="B1659" t="s">
        <v>2925</v>
      </c>
    </row>
    <row r="1660" spans="1:2">
      <c r="B1660" t="s">
        <v>2926</v>
      </c>
    </row>
    <row r="1661" spans="1:2">
      <c r="B1661" t="s">
        <v>2927</v>
      </c>
    </row>
    <row r="1662" spans="1:2" ht="30">
      <c r="A1662" s="278" t="s">
        <v>2929</v>
      </c>
      <c r="B1662" s="389" t="s">
        <v>2928</v>
      </c>
    </row>
    <row r="1663" spans="1:2">
      <c r="B1663" t="s">
        <v>2930</v>
      </c>
    </row>
    <row r="1664" spans="1:2" ht="30">
      <c r="B1664" s="389" t="s">
        <v>2949</v>
      </c>
    </row>
    <row r="1665" spans="1:2">
      <c r="B1665" t="s">
        <v>2931</v>
      </c>
    </row>
    <row r="1666" spans="1:2" s="250" customFormat="1">
      <c r="A1666" s="494"/>
      <c r="B1666" s="391" t="s">
        <v>2933</v>
      </c>
    </row>
    <row r="1667" spans="1:2" ht="45">
      <c r="A1667" s="278" t="s">
        <v>2935</v>
      </c>
      <c r="B1667" s="389" t="s">
        <v>2934</v>
      </c>
    </row>
    <row r="1669" spans="1:2" ht="45">
      <c r="B1669" s="389" t="s">
        <v>2936</v>
      </c>
    </row>
    <row r="1670" spans="1:2">
      <c r="B1670" t="s">
        <v>2937</v>
      </c>
    </row>
    <row r="1671" spans="1:2">
      <c r="B1671" t="s">
        <v>2937</v>
      </c>
    </row>
    <row r="1672" spans="1:2">
      <c r="A1672" s="278" t="s">
        <v>2938</v>
      </c>
      <c r="B1672" t="s">
        <v>2939</v>
      </c>
    </row>
    <row r="1674" spans="1:2" s="252" customFormat="1" ht="45">
      <c r="A1674" s="486"/>
      <c r="B1674" s="253" t="s">
        <v>2941</v>
      </c>
    </row>
    <row r="1675" spans="1:2">
      <c r="B1675" t="s">
        <v>2942</v>
      </c>
    </row>
    <row r="1676" spans="1:2">
      <c r="B1676" t="s">
        <v>2943</v>
      </c>
    </row>
    <row r="1677" spans="1:2">
      <c r="B1677" s="252" t="s">
        <v>2950</v>
      </c>
    </row>
    <row r="1678" spans="1:2">
      <c r="B1678" t="s">
        <v>2945</v>
      </c>
    </row>
    <row r="1680" spans="1:2">
      <c r="A1680" s="278" t="s">
        <v>2946</v>
      </c>
      <c r="B1680" t="s">
        <v>2947</v>
      </c>
    </row>
    <row r="1681" spans="1:2">
      <c r="B1681" t="s">
        <v>2948</v>
      </c>
    </row>
    <row r="1682" spans="1:2" ht="30">
      <c r="A1682" s="278" t="s">
        <v>2951</v>
      </c>
      <c r="B1682" s="392" t="s">
        <v>2952</v>
      </c>
    </row>
    <row r="1683" spans="1:2">
      <c r="B1683" s="252" t="s">
        <v>2953</v>
      </c>
    </row>
    <row r="1684" spans="1:2">
      <c r="A1684" s="278" t="s">
        <v>2955</v>
      </c>
      <c r="B1684" t="s">
        <v>2954</v>
      </c>
    </row>
    <row r="1685" spans="1:2">
      <c r="B1685" t="s">
        <v>2956</v>
      </c>
    </row>
    <row r="1686" spans="1:2">
      <c r="A1686" s="278" t="s">
        <v>2957</v>
      </c>
      <c r="B1686" t="s">
        <v>2958</v>
      </c>
    </row>
    <row r="1687" spans="1:2" ht="30">
      <c r="B1687" s="393" t="s">
        <v>2959</v>
      </c>
    </row>
    <row r="1688" spans="1:2" ht="30">
      <c r="B1688" s="253" t="s">
        <v>3276</v>
      </c>
    </row>
    <row r="1689" spans="1:2">
      <c r="B1689" t="s">
        <v>2960</v>
      </c>
    </row>
    <row r="1690" spans="1:2">
      <c r="A1690" s="278" t="s">
        <v>2961</v>
      </c>
    </row>
    <row r="1691" spans="1:2">
      <c r="B1691" t="s">
        <v>2963</v>
      </c>
    </row>
    <row r="1692" spans="1:2">
      <c r="B1692" t="s">
        <v>2962</v>
      </c>
    </row>
    <row r="1693" spans="1:2">
      <c r="B1693" t="s">
        <v>2964</v>
      </c>
    </row>
    <row r="1694" spans="1:2">
      <c r="B1694" s="252" t="s">
        <v>2965</v>
      </c>
    </row>
    <row r="1695" spans="1:2">
      <c r="B1695" t="s">
        <v>2966</v>
      </c>
    </row>
    <row r="1696" spans="1:2">
      <c r="B1696" t="s">
        <v>2967</v>
      </c>
    </row>
    <row r="1698" spans="1:3">
      <c r="B1698" t="s">
        <v>2968</v>
      </c>
    </row>
    <row r="1699" spans="1:3">
      <c r="B1699" t="s">
        <v>2969</v>
      </c>
    </row>
    <row r="1700" spans="1:3">
      <c r="B1700" s="252" t="s">
        <v>2970</v>
      </c>
    </row>
    <row r="1701" spans="1:3">
      <c r="B1701" s="252" t="s">
        <v>2971</v>
      </c>
    </row>
    <row r="1702" spans="1:3" ht="240">
      <c r="B1702" s="1" t="s">
        <v>3076</v>
      </c>
      <c r="C1702" s="395" t="s">
        <v>2972</v>
      </c>
    </row>
    <row r="1703" spans="1:3">
      <c r="A1703" s="278" t="s">
        <v>2973</v>
      </c>
      <c r="B1703" s="395" t="s">
        <v>2980</v>
      </c>
    </row>
    <row r="1704" spans="1:3" ht="30">
      <c r="B1704" s="395" t="s">
        <v>2974</v>
      </c>
    </row>
    <row r="1705" spans="1:3" ht="60">
      <c r="B1705" s="395" t="s">
        <v>2975</v>
      </c>
    </row>
    <row r="1706" spans="1:3" ht="30">
      <c r="B1706" s="395" t="s">
        <v>2976</v>
      </c>
    </row>
    <row r="1707" spans="1:3">
      <c r="B1707" s="395" t="s">
        <v>2977</v>
      </c>
    </row>
    <row r="1708" spans="1:3" s="252" customFormat="1">
      <c r="A1708" s="486"/>
      <c r="B1708" s="253" t="s">
        <v>2978</v>
      </c>
    </row>
    <row r="1709" spans="1:3">
      <c r="A1709" s="278" t="s">
        <v>2979</v>
      </c>
    </row>
    <row r="1710" spans="1:3">
      <c r="B1710" s="395" t="s">
        <v>2981</v>
      </c>
    </row>
    <row r="1711" spans="1:3">
      <c r="B1711" s="395" t="s">
        <v>2982</v>
      </c>
    </row>
    <row r="1712" spans="1:3" ht="45">
      <c r="B1712" s="261" t="s">
        <v>2984</v>
      </c>
    </row>
    <row r="1713" spans="1:2">
      <c r="B1713" s="252" t="s">
        <v>2983</v>
      </c>
    </row>
    <row r="1714" spans="1:2" ht="30">
      <c r="B1714" s="391" t="s">
        <v>2985</v>
      </c>
    </row>
    <row r="1715" spans="1:2" ht="45">
      <c r="B1715" s="264" t="s">
        <v>2986</v>
      </c>
    </row>
    <row r="1716" spans="1:2" ht="30">
      <c r="B1716" s="395" t="s">
        <v>2987</v>
      </c>
    </row>
    <row r="1717" spans="1:2" ht="45">
      <c r="B1717" s="395" t="s">
        <v>2988</v>
      </c>
    </row>
    <row r="1718" spans="1:2">
      <c r="B1718" t="s">
        <v>2989</v>
      </c>
    </row>
    <row r="1719" spans="1:2" ht="45">
      <c r="B1719" s="394" t="s">
        <v>2990</v>
      </c>
    </row>
    <row r="1720" spans="1:2">
      <c r="A1720" s="278" t="s">
        <v>2994</v>
      </c>
      <c r="B1720" t="s">
        <v>2991</v>
      </c>
    </row>
    <row r="1721" spans="1:2">
      <c r="B1721" t="s">
        <v>2992</v>
      </c>
    </row>
    <row r="1722" spans="1:2">
      <c r="B1722" t="s">
        <v>2993</v>
      </c>
    </row>
    <row r="1723" spans="1:2" s="250" customFormat="1">
      <c r="A1723" s="494"/>
      <c r="B1723" s="399" t="s">
        <v>2995</v>
      </c>
    </row>
    <row r="1724" spans="1:2">
      <c r="B1724" s="5"/>
    </row>
    <row r="1725" spans="1:2">
      <c r="B1725" t="s">
        <v>2996</v>
      </c>
    </row>
    <row r="1726" spans="1:2" ht="30">
      <c r="B1726" s="394" t="s">
        <v>2997</v>
      </c>
    </row>
    <row r="1727" spans="1:2">
      <c r="B1727" s="398" t="s">
        <v>2998</v>
      </c>
    </row>
    <row r="1728" spans="1:2">
      <c r="B1728" t="s">
        <v>2999</v>
      </c>
    </row>
    <row r="1729" spans="1:3">
      <c r="B1729" t="s">
        <v>3000</v>
      </c>
    </row>
    <row r="1730" spans="1:3" ht="45">
      <c r="B1730" s="394" t="s">
        <v>3001</v>
      </c>
      <c r="C1730" t="s">
        <v>3060</v>
      </c>
    </row>
    <row r="1731" spans="1:3" ht="30">
      <c r="B1731" s="395" t="s">
        <v>3003</v>
      </c>
    </row>
    <row r="1733" spans="1:3" s="252" customFormat="1">
      <c r="A1733" s="486"/>
      <c r="B1733" s="252" t="s">
        <v>3002</v>
      </c>
    </row>
    <row r="1734" spans="1:3" ht="30">
      <c r="B1734" s="395" t="s">
        <v>3005</v>
      </c>
    </row>
    <row r="1735" spans="1:3" ht="30">
      <c r="B1735" s="394" t="s">
        <v>3004</v>
      </c>
    </row>
    <row r="1736" spans="1:3" ht="30">
      <c r="B1736" s="395" t="s">
        <v>3006</v>
      </c>
    </row>
    <row r="1738" spans="1:3">
      <c r="A1738" s="278" t="s">
        <v>3007</v>
      </c>
      <c r="B1738" t="s">
        <v>3008</v>
      </c>
    </row>
    <row r="1739" spans="1:3">
      <c r="B1739" t="s">
        <v>3009</v>
      </c>
    </row>
    <row r="1740" spans="1:3">
      <c r="B1740" s="252" t="s">
        <v>3010</v>
      </c>
    </row>
    <row r="1741" spans="1:3">
      <c r="B1741" t="s">
        <v>3011</v>
      </c>
    </row>
    <row r="1742" spans="1:3">
      <c r="B1742" t="s">
        <v>3012</v>
      </c>
    </row>
    <row r="1743" spans="1:3">
      <c r="B1743" t="s">
        <v>3013</v>
      </c>
    </row>
    <row r="1744" spans="1:3" s="397" customFormat="1" ht="60">
      <c r="A1744" s="495" t="s">
        <v>3015</v>
      </c>
      <c r="B1744" s="396" t="s">
        <v>3014</v>
      </c>
    </row>
    <row r="1746" spans="1:3">
      <c r="A1746" s="278" t="s">
        <v>3016</v>
      </c>
    </row>
    <row r="1747" spans="1:3">
      <c r="B1747" t="s">
        <v>3017</v>
      </c>
    </row>
    <row r="1748" spans="1:3" ht="60" customHeight="1">
      <c r="B1748" s="396" t="s">
        <v>3018</v>
      </c>
    </row>
    <row r="1749" spans="1:3" ht="73.900000000000006" customHeight="1">
      <c r="B1749" s="1" t="s">
        <v>3019</v>
      </c>
    </row>
    <row r="1750" spans="1:3" ht="162.6" customHeight="1">
      <c r="B1750" s="404" t="s">
        <v>3047</v>
      </c>
    </row>
    <row r="1751" spans="1:3">
      <c r="B1751" t="s">
        <v>3020</v>
      </c>
    </row>
    <row r="1752" spans="1:3" ht="13.9" customHeight="1">
      <c r="A1752" s="278" t="s">
        <v>3021</v>
      </c>
      <c r="B1752" t="s">
        <v>3022</v>
      </c>
    </row>
    <row r="1753" spans="1:3">
      <c r="B1753" t="s">
        <v>3023</v>
      </c>
    </row>
    <row r="1754" spans="1:3" ht="279.60000000000002" customHeight="1">
      <c r="B1754" s="1" t="s">
        <v>3024</v>
      </c>
      <c r="C1754" s="396" t="s">
        <v>3025</v>
      </c>
    </row>
    <row r="1755" spans="1:3">
      <c r="B1755" t="s">
        <v>3026</v>
      </c>
    </row>
    <row r="1756" spans="1:3" ht="60">
      <c r="B1756" s="401" t="s">
        <v>3029</v>
      </c>
    </row>
    <row r="1757" spans="1:3">
      <c r="B1757" t="s">
        <v>3027</v>
      </c>
    </row>
    <row r="1758" spans="1:3" ht="30">
      <c r="B1758" s="400" t="s">
        <v>3028</v>
      </c>
    </row>
    <row r="1759" spans="1:3" ht="45">
      <c r="A1759" s="279" t="s">
        <v>3031</v>
      </c>
      <c r="B1759" s="396" t="s">
        <v>3030</v>
      </c>
    </row>
    <row r="1760" spans="1:3">
      <c r="B1760" t="s">
        <v>3032</v>
      </c>
    </row>
    <row r="1761" spans="1:2">
      <c r="B1761" t="s">
        <v>3033</v>
      </c>
    </row>
    <row r="1762" spans="1:2" s="158" customFormat="1">
      <c r="A1762" s="466"/>
      <c r="B1762" s="158" t="s">
        <v>3044</v>
      </c>
    </row>
    <row r="1763" spans="1:2">
      <c r="B1763" t="s">
        <v>3034</v>
      </c>
    </row>
    <row r="1764" spans="1:2" ht="30">
      <c r="B1764" s="397" t="s">
        <v>3035</v>
      </c>
    </row>
    <row r="1765" spans="1:2" ht="45">
      <c r="B1765" s="396" t="s">
        <v>3036</v>
      </c>
    </row>
    <row r="1766" spans="1:2">
      <c r="B1766" t="s">
        <v>3037</v>
      </c>
    </row>
    <row r="1767" spans="1:2">
      <c r="B1767" t="s">
        <v>3038</v>
      </c>
    </row>
    <row r="1768" spans="1:2">
      <c r="B1768" t="s">
        <v>3039</v>
      </c>
    </row>
    <row r="1769" spans="1:2">
      <c r="B1769" t="s">
        <v>3040</v>
      </c>
    </row>
    <row r="1770" spans="1:2" ht="30">
      <c r="B1770" s="396" t="s">
        <v>3041</v>
      </c>
    </row>
    <row r="1771" spans="1:2">
      <c r="B1771" t="s">
        <v>3042</v>
      </c>
    </row>
    <row r="1772" spans="1:2">
      <c r="B1772" t="s">
        <v>3043</v>
      </c>
    </row>
    <row r="1773" spans="1:2">
      <c r="B1773" t="s">
        <v>3045</v>
      </c>
    </row>
    <row r="1774" spans="1:2">
      <c r="B1774" t="s">
        <v>3046</v>
      </c>
    </row>
    <row r="1775" spans="1:2" ht="30">
      <c r="A1775" s="278" t="s">
        <v>3048</v>
      </c>
      <c r="B1775" s="402" t="s">
        <v>3049</v>
      </c>
    </row>
    <row r="1776" spans="1:2">
      <c r="B1776" t="s">
        <v>3050</v>
      </c>
    </row>
    <row r="1777" spans="1:2" ht="45">
      <c r="B1777" s="402" t="s">
        <v>3051</v>
      </c>
    </row>
    <row r="1778" spans="1:2">
      <c r="B1778" t="s">
        <v>3052</v>
      </c>
    </row>
    <row r="1779" spans="1:2">
      <c r="B1779" s="402" t="s">
        <v>3053</v>
      </c>
    </row>
    <row r="1780" spans="1:2" ht="225">
      <c r="B1780" s="403" t="s">
        <v>3054</v>
      </c>
    </row>
    <row r="1781" spans="1:2" ht="55.15" customHeight="1">
      <c r="B1781" s="402" t="s">
        <v>3055</v>
      </c>
    </row>
    <row r="1782" spans="1:2" ht="30">
      <c r="B1782" s="402" t="s">
        <v>3056</v>
      </c>
    </row>
    <row r="1783" spans="1:2" ht="45">
      <c r="B1783" s="402" t="s">
        <v>3057</v>
      </c>
    </row>
    <row r="1784" spans="1:2" ht="30">
      <c r="B1784" s="402" t="s">
        <v>3058</v>
      </c>
    </row>
    <row r="1785" spans="1:2">
      <c r="B1785" s="402" t="s">
        <v>3059</v>
      </c>
    </row>
    <row r="1786" spans="1:2" ht="45">
      <c r="A1786" s="278" t="s">
        <v>3062</v>
      </c>
      <c r="B1786" s="261" t="s">
        <v>3081</v>
      </c>
    </row>
    <row r="1787" spans="1:2" ht="30">
      <c r="B1787" s="402" t="s">
        <v>3061</v>
      </c>
    </row>
    <row r="1788" spans="1:2">
      <c r="B1788" s="261" t="s">
        <v>3078</v>
      </c>
    </row>
    <row r="1789" spans="1:2">
      <c r="B1789" s="402" t="s">
        <v>3063</v>
      </c>
    </row>
    <row r="1790" spans="1:2" ht="60">
      <c r="B1790" s="404" t="s">
        <v>3064</v>
      </c>
    </row>
    <row r="1791" spans="1:2" ht="105">
      <c r="A1791" s="8" t="s">
        <v>3067</v>
      </c>
      <c r="B1791" s="402" t="s">
        <v>3065</v>
      </c>
    </row>
    <row r="1792" spans="1:2" ht="30">
      <c r="B1792" s="402" t="s">
        <v>3066</v>
      </c>
    </row>
    <row r="1793" spans="1:2">
      <c r="B1793" s="402" t="s">
        <v>3068</v>
      </c>
    </row>
    <row r="1794" spans="1:2">
      <c r="B1794" s="402" t="s">
        <v>3069</v>
      </c>
    </row>
    <row r="1795" spans="1:2" ht="30">
      <c r="B1795" s="402" t="s">
        <v>3070</v>
      </c>
    </row>
    <row r="1796" spans="1:2">
      <c r="B1796" s="402" t="s">
        <v>3071</v>
      </c>
    </row>
    <row r="1797" spans="1:2">
      <c r="A1797" s="278" t="s">
        <v>3072</v>
      </c>
      <c r="B1797" s="405" t="s">
        <v>3073</v>
      </c>
    </row>
    <row r="1799" spans="1:2" s="158" customFormat="1">
      <c r="A1799" s="466" t="s">
        <v>3074</v>
      </c>
      <c r="B1799" s="248" t="s">
        <v>3075</v>
      </c>
    </row>
    <row r="1800" spans="1:2">
      <c r="B1800" s="261" t="s">
        <v>3077</v>
      </c>
    </row>
    <row r="1802" spans="1:2">
      <c r="A1802" s="278" t="s">
        <v>3079</v>
      </c>
      <c r="B1802" t="s">
        <v>3080</v>
      </c>
    </row>
    <row r="1807" spans="1:2">
      <c r="A1807" s="278" t="s">
        <v>3082</v>
      </c>
      <c r="B1807" t="s">
        <v>3083</v>
      </c>
    </row>
    <row r="1809" spans="1:2" ht="45">
      <c r="A1809" s="278" t="s">
        <v>3084</v>
      </c>
      <c r="B1809" s="406" t="s">
        <v>3085</v>
      </c>
    </row>
    <row r="1810" spans="1:2">
      <c r="B1810" t="s">
        <v>3086</v>
      </c>
    </row>
    <row r="1811" spans="1:2">
      <c r="B1811" t="s">
        <v>3087</v>
      </c>
    </row>
    <row r="1813" spans="1:2">
      <c r="B1813" t="s">
        <v>3088</v>
      </c>
    </row>
    <row r="1814" spans="1:2" ht="45">
      <c r="B1814" s="406" t="s">
        <v>3089</v>
      </c>
    </row>
    <row r="1815" spans="1:2">
      <c r="B1815" t="s">
        <v>3090</v>
      </c>
    </row>
    <row r="1816" spans="1:2" ht="45">
      <c r="B1816" s="406" t="s">
        <v>3091</v>
      </c>
    </row>
    <row r="1817" spans="1:2">
      <c r="B1817" t="s">
        <v>3092</v>
      </c>
    </row>
    <row r="1818" spans="1:2">
      <c r="B1818" s="406" t="s">
        <v>3093</v>
      </c>
    </row>
    <row r="1819" spans="1:2">
      <c r="B1819" t="s">
        <v>3094</v>
      </c>
    </row>
    <row r="1820" spans="1:2" ht="45">
      <c r="B1820" s="412" t="s">
        <v>3152</v>
      </c>
    </row>
    <row r="1821" spans="1:2">
      <c r="B1821" s="252" t="s">
        <v>3095</v>
      </c>
    </row>
    <row r="1822" spans="1:2">
      <c r="B1822" s="261" t="s">
        <v>3096</v>
      </c>
    </row>
    <row r="1823" spans="1:2">
      <c r="B1823" s="252" t="s">
        <v>3097</v>
      </c>
    </row>
    <row r="1824" spans="1:2" s="407" customFormat="1">
      <c r="A1824" s="496"/>
      <c r="B1824" s="407" t="s">
        <v>3098</v>
      </c>
    </row>
    <row r="1825" spans="1:2">
      <c r="B1825" t="s">
        <v>3099</v>
      </c>
    </row>
    <row r="1826" spans="1:2">
      <c r="B1826" t="s">
        <v>3100</v>
      </c>
    </row>
    <row r="1827" spans="1:2">
      <c r="B1827" t="s">
        <v>3101</v>
      </c>
    </row>
    <row r="1828" spans="1:2">
      <c r="B1828" t="s">
        <v>3102</v>
      </c>
    </row>
    <row r="1829" spans="1:2">
      <c r="B1829" t="s">
        <v>3103</v>
      </c>
    </row>
    <row r="1830" spans="1:2" ht="30">
      <c r="B1830" s="253" t="s">
        <v>3104</v>
      </c>
    </row>
    <row r="1831" spans="1:2" ht="30">
      <c r="B1831" s="413" t="s">
        <v>3105</v>
      </c>
    </row>
    <row r="1832" spans="1:2">
      <c r="B1832" t="s">
        <v>3106</v>
      </c>
    </row>
    <row r="1833" spans="1:2">
      <c r="A1833" s="278" t="s">
        <v>3107</v>
      </c>
      <c r="B1833" t="s">
        <v>3108</v>
      </c>
    </row>
    <row r="1834" spans="1:2">
      <c r="B1834" t="s">
        <v>3109</v>
      </c>
    </row>
    <row r="1835" spans="1:2">
      <c r="A1835" s="278" t="s">
        <v>3110</v>
      </c>
      <c r="B1835" s="413" t="s">
        <v>3111</v>
      </c>
    </row>
    <row r="1836" spans="1:2">
      <c r="B1836" t="s">
        <v>3112</v>
      </c>
    </row>
    <row r="1837" spans="1:2" ht="30">
      <c r="A1837" s="278" t="s">
        <v>3113</v>
      </c>
      <c r="B1837" s="2" t="s">
        <v>3114</v>
      </c>
    </row>
    <row r="1838" spans="1:2" ht="30">
      <c r="B1838" s="408" t="s">
        <v>3115</v>
      </c>
    </row>
    <row r="1839" spans="1:2">
      <c r="B1839" s="1" t="s">
        <v>3116</v>
      </c>
    </row>
    <row r="1840" spans="1:2" s="252" customFormat="1">
      <c r="A1840" s="486" t="s">
        <v>3118</v>
      </c>
      <c r="B1840" s="252" t="s">
        <v>3117</v>
      </c>
    </row>
    <row r="1841" spans="1:2">
      <c r="B1841" t="s">
        <v>3119</v>
      </c>
    </row>
    <row r="1842" spans="1:2" ht="30">
      <c r="B1842" s="261" t="s">
        <v>3120</v>
      </c>
    </row>
    <row r="1843" spans="1:2" ht="60">
      <c r="A1843" s="278" t="s">
        <v>3121</v>
      </c>
      <c r="B1843" s="413" t="s">
        <v>3122</v>
      </c>
    </row>
    <row r="1844" spans="1:2" ht="75">
      <c r="B1844" s="412" t="s">
        <v>3123</v>
      </c>
    </row>
    <row r="1845" spans="1:2" ht="30">
      <c r="B1845" s="409" t="s">
        <v>3124</v>
      </c>
    </row>
    <row r="1846" spans="1:2" ht="45">
      <c r="B1846" s="409" t="s">
        <v>3125</v>
      </c>
    </row>
    <row r="1847" spans="1:2" ht="90">
      <c r="B1847" s="410" t="s">
        <v>3126</v>
      </c>
    </row>
    <row r="1848" spans="1:2" ht="45">
      <c r="A1848" s="278" t="s">
        <v>3128</v>
      </c>
      <c r="B1848" s="387" t="s">
        <v>3127</v>
      </c>
    </row>
    <row r="1849" spans="1:2">
      <c r="B1849" s="261" t="s">
        <v>3129</v>
      </c>
    </row>
    <row r="1850" spans="1:2" ht="30">
      <c r="B1850" s="410" t="s">
        <v>3130</v>
      </c>
    </row>
    <row r="1851" spans="1:2" ht="45">
      <c r="B1851" s="410" t="s">
        <v>3131</v>
      </c>
    </row>
    <row r="1852" spans="1:2" ht="30">
      <c r="B1852" s="410" t="s">
        <v>3132</v>
      </c>
    </row>
    <row r="1853" spans="1:2" ht="45">
      <c r="B1853" s="387" t="s">
        <v>3133</v>
      </c>
    </row>
    <row r="1854" spans="1:2" s="369" customFormat="1" ht="120">
      <c r="A1854" s="492"/>
      <c r="B1854" s="378" t="s">
        <v>3134</v>
      </c>
    </row>
    <row r="1855" spans="1:2" s="369" customFormat="1" ht="30">
      <c r="A1855" s="492"/>
      <c r="B1855" s="387" t="s">
        <v>3135</v>
      </c>
    </row>
    <row r="1856" spans="1:2" ht="90">
      <c r="B1856" s="413" t="s">
        <v>3136</v>
      </c>
    </row>
    <row r="1857" spans="1:2" ht="30">
      <c r="B1857" s="411" t="s">
        <v>3137</v>
      </c>
    </row>
    <row r="1858" spans="1:2">
      <c r="B1858" t="s">
        <v>3141</v>
      </c>
    </row>
    <row r="1859" spans="1:2">
      <c r="B1859" t="s">
        <v>3138</v>
      </c>
    </row>
    <row r="1860" spans="1:2">
      <c r="B1860" t="s">
        <v>3139</v>
      </c>
    </row>
    <row r="1861" spans="1:2">
      <c r="A1861" s="278" t="s">
        <v>3142</v>
      </c>
      <c r="B1861" t="s">
        <v>3140</v>
      </c>
    </row>
    <row r="1862" spans="1:2" ht="30">
      <c r="B1862" s="412" t="s">
        <v>3143</v>
      </c>
    </row>
    <row r="1863" spans="1:2">
      <c r="B1863" t="s">
        <v>3144</v>
      </c>
    </row>
    <row r="1864" spans="1:2">
      <c r="B1864" t="s">
        <v>3145</v>
      </c>
    </row>
    <row r="1865" spans="1:2">
      <c r="A1865" s="278" t="s">
        <v>3146</v>
      </c>
      <c r="B1865" t="s">
        <v>3147</v>
      </c>
    </row>
    <row r="1866" spans="1:2">
      <c r="A1866" s="278" t="s">
        <v>3149</v>
      </c>
      <c r="B1866" t="s">
        <v>3148</v>
      </c>
    </row>
    <row r="1867" spans="1:2">
      <c r="B1867" t="s">
        <v>3150</v>
      </c>
    </row>
    <row r="1868" spans="1:2">
      <c r="B1868" t="s">
        <v>3151</v>
      </c>
    </row>
    <row r="1869" spans="1:2">
      <c r="B1869" t="s">
        <v>3154</v>
      </c>
    </row>
    <row r="1870" spans="1:2" s="252" customFormat="1" ht="90">
      <c r="A1870" s="497" t="s">
        <v>3153</v>
      </c>
      <c r="B1870" s="261" t="s">
        <v>3182</v>
      </c>
    </row>
    <row r="1871" spans="1:2">
      <c r="A1871" s="278" t="s">
        <v>3155</v>
      </c>
      <c r="B1871" t="s">
        <v>3156</v>
      </c>
    </row>
    <row r="1872" spans="1:2">
      <c r="B1872" t="s">
        <v>3157</v>
      </c>
    </row>
    <row r="1873" spans="1:2">
      <c r="B1873" t="s">
        <v>3158</v>
      </c>
    </row>
    <row r="1874" spans="1:2">
      <c r="B1874" t="s">
        <v>3159</v>
      </c>
    </row>
    <row r="1875" spans="1:2" s="252" customFormat="1">
      <c r="A1875" s="486"/>
      <c r="B1875" s="252" t="s">
        <v>3223</v>
      </c>
    </row>
    <row r="1876" spans="1:2">
      <c r="A1876" s="278" t="s">
        <v>3172</v>
      </c>
      <c r="B1876" t="s">
        <v>3176</v>
      </c>
    </row>
    <row r="1877" spans="1:2">
      <c r="B1877" t="s">
        <v>3177</v>
      </c>
    </row>
    <row r="1878" spans="1:2">
      <c r="B1878" t="s">
        <v>3178</v>
      </c>
    </row>
    <row r="1879" spans="1:2" ht="45">
      <c r="A1879" s="473" t="s">
        <v>3164</v>
      </c>
      <c r="B1879" s="414" t="s">
        <v>3179</v>
      </c>
    </row>
    <row r="1880" spans="1:2">
      <c r="B1880" t="s">
        <v>3180</v>
      </c>
    </row>
    <row r="1881" spans="1:2" ht="30">
      <c r="B1881" s="415" t="s">
        <v>3181</v>
      </c>
    </row>
    <row r="1882" spans="1:2">
      <c r="B1882" t="s">
        <v>3183</v>
      </c>
    </row>
    <row r="1883" spans="1:2" ht="45">
      <c r="B1883" s="415" t="s">
        <v>3184</v>
      </c>
    </row>
    <row r="1884" spans="1:2">
      <c r="A1884" s="278" t="s">
        <v>3190</v>
      </c>
      <c r="B1884" t="s">
        <v>3194</v>
      </c>
    </row>
    <row r="1885" spans="1:2">
      <c r="B1885" s="420" t="s">
        <v>3195</v>
      </c>
    </row>
    <row r="1886" spans="1:2" ht="120">
      <c r="B1886" s="420" t="s">
        <v>3203</v>
      </c>
    </row>
    <row r="1887" spans="1:2" ht="45">
      <c r="A1887" s="473" t="s">
        <v>3202</v>
      </c>
      <c r="B1887" s="420" t="s">
        <v>3204</v>
      </c>
    </row>
    <row r="1888" spans="1:2" s="252" customFormat="1" ht="135">
      <c r="A1888" s="497" t="s">
        <v>3220</v>
      </c>
      <c r="B1888" s="253" t="s">
        <v>3218</v>
      </c>
    </row>
    <row r="1889" spans="1:3">
      <c r="B1889" s="421" t="s">
        <v>3205</v>
      </c>
    </row>
    <row r="1890" spans="1:3" ht="30">
      <c r="A1890" s="278" t="s">
        <v>3206</v>
      </c>
      <c r="B1890" s="253" t="s">
        <v>3207</v>
      </c>
    </row>
    <row r="1891" spans="1:3">
      <c r="A1891" s="278" t="s">
        <v>3208</v>
      </c>
      <c r="B1891" s="421" t="s">
        <v>3210</v>
      </c>
    </row>
    <row r="1892" spans="1:3" ht="193.15" customHeight="1">
      <c r="A1892" s="473" t="s">
        <v>3168</v>
      </c>
      <c r="B1892" s="569" t="s">
        <v>3221</v>
      </c>
    </row>
    <row r="1893" spans="1:3" ht="30">
      <c r="A1893" s="278" t="s">
        <v>3211</v>
      </c>
      <c r="B1893" s="421" t="s">
        <v>3213</v>
      </c>
    </row>
    <row r="1894" spans="1:3">
      <c r="B1894" s="421" t="s">
        <v>3212</v>
      </c>
    </row>
    <row r="1895" spans="1:3">
      <c r="B1895" s="421" t="s">
        <v>3214</v>
      </c>
    </row>
    <row r="1896" spans="1:3" ht="45">
      <c r="B1896" s="421" t="s">
        <v>3215</v>
      </c>
    </row>
    <row r="1897" spans="1:3" ht="150">
      <c r="B1897" s="421" t="s">
        <v>3216</v>
      </c>
    </row>
    <row r="1898" spans="1:3" ht="210">
      <c r="B1898" s="421" t="s">
        <v>3217</v>
      </c>
    </row>
    <row r="1899" spans="1:3">
      <c r="A1899" s="278" t="s">
        <v>3219</v>
      </c>
      <c r="B1899" s="421"/>
    </row>
    <row r="1901" spans="1:3" s="252" customFormat="1" ht="90">
      <c r="A1901" s="486" t="s">
        <v>3209</v>
      </c>
      <c r="B1901" s="253" t="s">
        <v>3224</v>
      </c>
    </row>
    <row r="1902" spans="1:3">
      <c r="A1902" s="278" t="s">
        <v>3225</v>
      </c>
      <c r="B1902" s="425" t="s">
        <v>3226</v>
      </c>
    </row>
    <row r="1903" spans="1:3" s="252" customFormat="1" ht="240">
      <c r="A1903" s="497"/>
      <c r="B1903" s="261" t="s">
        <v>3227</v>
      </c>
      <c r="C1903" s="261" t="s">
        <v>3228</v>
      </c>
    </row>
    <row r="1904" spans="1:3" ht="30">
      <c r="A1904" s="278" t="s">
        <v>3229</v>
      </c>
      <c r="B1904" s="429" t="s">
        <v>3230</v>
      </c>
    </row>
    <row r="1905" spans="1:2" ht="45">
      <c r="B1905" s="427" t="s">
        <v>3231</v>
      </c>
    </row>
    <row r="1906" spans="1:2">
      <c r="A1906" s="278" t="s">
        <v>3232</v>
      </c>
      <c r="B1906" s="427" t="s">
        <v>3233</v>
      </c>
    </row>
    <row r="1907" spans="1:2" ht="30">
      <c r="B1907" s="427" t="s">
        <v>3234</v>
      </c>
    </row>
    <row r="1908" spans="1:2">
      <c r="B1908" s="427" t="s">
        <v>3235</v>
      </c>
    </row>
    <row r="1909" spans="1:2" ht="30">
      <c r="A1909" s="278" t="s">
        <v>3236</v>
      </c>
      <c r="B1909" s="253" t="s">
        <v>3240</v>
      </c>
    </row>
    <row r="1910" spans="1:2">
      <c r="A1910" s="486" t="s">
        <v>3238</v>
      </c>
      <c r="B1910" s="253" t="s">
        <v>3237</v>
      </c>
    </row>
    <row r="1912" spans="1:2" ht="45">
      <c r="B1912" s="426" t="s">
        <v>3239</v>
      </c>
    </row>
    <row r="1913" spans="1:2">
      <c r="B1913" s="426" t="s">
        <v>3241</v>
      </c>
    </row>
    <row r="1914" spans="1:2" s="252" customFormat="1">
      <c r="A1914" s="486"/>
      <c r="B1914" s="252" t="s">
        <v>3242</v>
      </c>
    </row>
    <row r="1915" spans="1:2">
      <c r="B1915" t="s">
        <v>3243</v>
      </c>
    </row>
    <row r="1916" spans="1:2">
      <c r="B1916" s="1" t="s">
        <v>3244</v>
      </c>
    </row>
    <row r="1917" spans="1:2">
      <c r="A1917" s="278" t="s">
        <v>3246</v>
      </c>
      <c r="B1917" t="s">
        <v>3245</v>
      </c>
    </row>
    <row r="1920" spans="1:2" ht="140.44999999999999" customHeight="1">
      <c r="A1920" s="8" t="s">
        <v>3247</v>
      </c>
      <c r="B1920" s="427" t="s">
        <v>3248</v>
      </c>
    </row>
    <row r="1921" spans="1:2" ht="409.5">
      <c r="A1921" s="8" t="s">
        <v>3262</v>
      </c>
      <c r="B1921" s="430" t="s">
        <v>3263</v>
      </c>
    </row>
    <row r="1922" spans="1:2">
      <c r="A1922" s="278" t="s">
        <v>3251</v>
      </c>
      <c r="B1922" t="s">
        <v>3249</v>
      </c>
    </row>
    <row r="1923" spans="1:2" ht="45">
      <c r="A1923" s="278" t="s">
        <v>3250</v>
      </c>
      <c r="B1923" s="429" t="s">
        <v>3252</v>
      </c>
    </row>
    <row r="1924" spans="1:2" ht="30">
      <c r="B1924" s="428" t="s">
        <v>3253</v>
      </c>
    </row>
    <row r="1925" spans="1:2">
      <c r="B1925" t="s">
        <v>3254</v>
      </c>
    </row>
    <row r="1926" spans="1:2">
      <c r="B1926" t="s">
        <v>3255</v>
      </c>
    </row>
    <row r="1927" spans="1:2">
      <c r="B1927" t="s">
        <v>3256</v>
      </c>
    </row>
    <row r="1928" spans="1:2">
      <c r="B1928" t="s">
        <v>3261</v>
      </c>
    </row>
    <row r="1929" spans="1:2">
      <c r="B1929" t="s">
        <v>3257</v>
      </c>
    </row>
    <row r="1930" spans="1:2">
      <c r="A1930" s="278" t="s">
        <v>3258</v>
      </c>
      <c r="B1930" t="s">
        <v>3259</v>
      </c>
    </row>
    <row r="1932" spans="1:2" s="253" customFormat="1" ht="120">
      <c r="A1932" s="495" t="s">
        <v>3260</v>
      </c>
      <c r="B1932" s="253" t="s">
        <v>3264</v>
      </c>
    </row>
    <row r="1933" spans="1:2" ht="45">
      <c r="A1933" s="278" t="s">
        <v>3265</v>
      </c>
      <c r="B1933" s="431" t="s">
        <v>3266</v>
      </c>
    </row>
    <row r="1934" spans="1:2" s="250" customFormat="1">
      <c r="A1934" s="494"/>
      <c r="B1934" s="250" t="s">
        <v>3267</v>
      </c>
    </row>
    <row r="1935" spans="1:2">
      <c r="B1935" t="s">
        <v>3268</v>
      </c>
    </row>
    <row r="1936" spans="1:2">
      <c r="B1936" t="s">
        <v>3269</v>
      </c>
    </row>
    <row r="1937" spans="1:2">
      <c r="B1937" t="s">
        <v>3270</v>
      </c>
    </row>
    <row r="1938" spans="1:2">
      <c r="B1938" t="s">
        <v>3271</v>
      </c>
    </row>
    <row r="1939" spans="1:2" ht="45">
      <c r="A1939" s="278" t="s">
        <v>3273</v>
      </c>
      <c r="B1939" s="439" t="s">
        <v>3272</v>
      </c>
    </row>
    <row r="1940" spans="1:2">
      <c r="A1940" s="278" t="s">
        <v>3274</v>
      </c>
      <c r="B1940" t="s">
        <v>3275</v>
      </c>
    </row>
    <row r="1943" spans="1:2">
      <c r="A1943" s="278" t="s">
        <v>3277</v>
      </c>
      <c r="B1943" t="s">
        <v>3278</v>
      </c>
    </row>
    <row r="1944" spans="1:2" ht="111" customHeight="1">
      <c r="B1944" s="157" t="s">
        <v>3281</v>
      </c>
    </row>
    <row r="1945" spans="1:2" ht="30">
      <c r="A1945" s="278" t="s">
        <v>3279</v>
      </c>
      <c r="B1945" s="432" t="s">
        <v>3280</v>
      </c>
    </row>
    <row r="1946" spans="1:2">
      <c r="A1946" s="278" t="s">
        <v>3343</v>
      </c>
      <c r="B1946" s="252" t="s">
        <v>3344</v>
      </c>
    </row>
    <row r="1947" spans="1:2">
      <c r="B1947" t="s">
        <v>3346</v>
      </c>
    </row>
    <row r="1948" spans="1:2" ht="30">
      <c r="B1948" s="438" t="s">
        <v>3345</v>
      </c>
    </row>
    <row r="1949" spans="1:2">
      <c r="A1949" s="278" t="s">
        <v>3347</v>
      </c>
      <c r="B1949" t="s">
        <v>3348</v>
      </c>
    </row>
    <row r="1950" spans="1:2">
      <c r="A1950" s="278" t="s">
        <v>3349</v>
      </c>
      <c r="B1950" t="s">
        <v>3350</v>
      </c>
    </row>
    <row r="1951" spans="1:2">
      <c r="B1951" t="s">
        <v>3351</v>
      </c>
    </row>
    <row r="1952" spans="1:2" ht="30">
      <c r="B1952" s="438" t="s">
        <v>3352</v>
      </c>
    </row>
    <row r="1953" spans="1:2">
      <c r="B1953" t="s">
        <v>3353</v>
      </c>
    </row>
    <row r="1954" spans="1:2">
      <c r="B1954" s="158" t="s">
        <v>3354</v>
      </c>
    </row>
    <row r="1955" spans="1:2" ht="30">
      <c r="B1955" s="438" t="s">
        <v>3355</v>
      </c>
    </row>
    <row r="1956" spans="1:2">
      <c r="B1956" s="158" t="s">
        <v>3356</v>
      </c>
    </row>
    <row r="1957" spans="1:2">
      <c r="B1957" t="s">
        <v>3357</v>
      </c>
    </row>
    <row r="1958" spans="1:2">
      <c r="B1958" t="s">
        <v>3358</v>
      </c>
    </row>
    <row r="1959" spans="1:2">
      <c r="B1959" t="s">
        <v>3359</v>
      </c>
    </row>
    <row r="1960" spans="1:2">
      <c r="B1960" t="s">
        <v>3360</v>
      </c>
    </row>
    <row r="1961" spans="1:2" ht="45">
      <c r="B1961" s="438" t="s">
        <v>3361</v>
      </c>
    </row>
    <row r="1962" spans="1:2">
      <c r="B1962" t="s">
        <v>3362</v>
      </c>
    </row>
    <row r="1963" spans="1:2">
      <c r="B1963" t="s">
        <v>3363</v>
      </c>
    </row>
    <row r="1964" spans="1:2">
      <c r="B1964" t="s">
        <v>3364</v>
      </c>
    </row>
    <row r="1965" spans="1:2" s="250" customFormat="1">
      <c r="A1965" s="494" t="s">
        <v>3365</v>
      </c>
      <c r="B1965" s="250" t="s">
        <v>3387</v>
      </c>
    </row>
    <row r="1966" spans="1:2">
      <c r="B1966" t="s">
        <v>3366</v>
      </c>
    </row>
    <row r="1967" spans="1:2" s="158" customFormat="1" ht="30">
      <c r="A1967" s="466"/>
      <c r="B1967" s="248" t="s">
        <v>3367</v>
      </c>
    </row>
    <row r="1968" spans="1:2">
      <c r="B1968" t="s">
        <v>3368</v>
      </c>
    </row>
    <row r="1969" spans="1:2" ht="30">
      <c r="A1969" s="473" t="s">
        <v>3369</v>
      </c>
      <c r="B1969" s="439" t="s">
        <v>3372</v>
      </c>
    </row>
    <row r="1970" spans="1:2">
      <c r="B1970" t="s">
        <v>3370</v>
      </c>
    </row>
    <row r="1971" spans="1:2">
      <c r="B1971" t="s">
        <v>3371</v>
      </c>
    </row>
    <row r="1972" spans="1:2">
      <c r="A1972" s="278" t="s">
        <v>3373</v>
      </c>
      <c r="B1972" t="s">
        <v>3374</v>
      </c>
    </row>
    <row r="1973" spans="1:2" ht="30">
      <c r="A1973" s="473" t="s">
        <v>3385</v>
      </c>
      <c r="B1973" s="442" t="s">
        <v>3386</v>
      </c>
    </row>
    <row r="1974" spans="1:2">
      <c r="B1974" t="s">
        <v>3388</v>
      </c>
    </row>
    <row r="1975" spans="1:2">
      <c r="A1975" s="278" t="s">
        <v>3441</v>
      </c>
      <c r="B1975" t="s">
        <v>3389</v>
      </c>
    </row>
    <row r="1976" spans="1:2">
      <c r="B1976" t="s">
        <v>3390</v>
      </c>
    </row>
    <row r="1977" spans="1:2" ht="30">
      <c r="B1977" s="458" t="s">
        <v>3391</v>
      </c>
    </row>
    <row r="1978" spans="1:2">
      <c r="B1978" t="s">
        <v>3576</v>
      </c>
    </row>
    <row r="1979" spans="1:2" ht="90">
      <c r="B1979" s="467" t="s">
        <v>3392</v>
      </c>
    </row>
    <row r="1980" spans="1:2">
      <c r="B1980" t="s">
        <v>3393</v>
      </c>
    </row>
    <row r="1981" spans="1:2">
      <c r="B1981" s="458" t="s">
        <v>3394</v>
      </c>
    </row>
    <row r="1982" spans="1:2" s="158" customFormat="1">
      <c r="A1982" s="466"/>
      <c r="B1982" s="158" t="s">
        <v>3416</v>
      </c>
    </row>
    <row r="1983" spans="1:2">
      <c r="B1983" s="458" t="s">
        <v>3395</v>
      </c>
    </row>
    <row r="1984" spans="1:2">
      <c r="B1984" t="s">
        <v>3396</v>
      </c>
    </row>
    <row r="1985" spans="1:2">
      <c r="B1985" s="458" t="s">
        <v>3397</v>
      </c>
    </row>
    <row r="1986" spans="1:2">
      <c r="B1986" t="s">
        <v>3398</v>
      </c>
    </row>
    <row r="1987" spans="1:2">
      <c r="B1987" s="458" t="s">
        <v>3399</v>
      </c>
    </row>
    <row r="1988" spans="1:2">
      <c r="B1988" t="s">
        <v>3400</v>
      </c>
    </row>
    <row r="1989" spans="1:2">
      <c r="B1989" s="458" t="s">
        <v>3401</v>
      </c>
    </row>
    <row r="1990" spans="1:2">
      <c r="B1990" t="s">
        <v>3402</v>
      </c>
    </row>
    <row r="1991" spans="1:2">
      <c r="B1991" s="458" t="s">
        <v>3403</v>
      </c>
    </row>
    <row r="1992" spans="1:2">
      <c r="B1992" t="s">
        <v>3404</v>
      </c>
    </row>
    <row r="1993" spans="1:2">
      <c r="B1993" s="458" t="s">
        <v>3405</v>
      </c>
    </row>
    <row r="1994" spans="1:2">
      <c r="B1994" t="s">
        <v>3406</v>
      </c>
    </row>
    <row r="1995" spans="1:2">
      <c r="B1995" s="458" t="s">
        <v>3407</v>
      </c>
    </row>
    <row r="1996" spans="1:2">
      <c r="B1996" t="s">
        <v>3408</v>
      </c>
    </row>
    <row r="1997" spans="1:2" s="158" customFormat="1" ht="30">
      <c r="A1997" s="466"/>
      <c r="B1997" s="248" t="s">
        <v>3417</v>
      </c>
    </row>
    <row r="1998" spans="1:2" ht="30">
      <c r="B1998" s="467" t="s">
        <v>3409</v>
      </c>
    </row>
    <row r="1999" spans="1:2">
      <c r="B1999" t="s">
        <v>3410</v>
      </c>
    </row>
    <row r="2000" spans="1:2">
      <c r="B2000" t="s">
        <v>3411</v>
      </c>
    </row>
    <row r="2001" spans="1:2">
      <c r="B2001" t="s">
        <v>3412</v>
      </c>
    </row>
    <row r="2002" spans="1:2">
      <c r="B2002" t="s">
        <v>3413</v>
      </c>
    </row>
    <row r="2003" spans="1:2">
      <c r="B2003" t="s">
        <v>3414</v>
      </c>
    </row>
    <row r="2004" spans="1:2" ht="45">
      <c r="B2004" s="458" t="s">
        <v>3415</v>
      </c>
    </row>
    <row r="2005" spans="1:2" s="158" customFormat="1">
      <c r="A2005" s="466"/>
      <c r="B2005" s="158" t="s">
        <v>3418</v>
      </c>
    </row>
    <row r="2006" spans="1:2">
      <c r="B2006" t="s">
        <v>3419</v>
      </c>
    </row>
    <row r="2007" spans="1:2" ht="30">
      <c r="B2007" s="458" t="s">
        <v>3420</v>
      </c>
    </row>
    <row r="2008" spans="1:2">
      <c r="B2008" t="s">
        <v>3421</v>
      </c>
    </row>
    <row r="2009" spans="1:2">
      <c r="B2009" t="s">
        <v>3422</v>
      </c>
    </row>
    <row r="2010" spans="1:2">
      <c r="B2010" t="s">
        <v>3423</v>
      </c>
    </row>
    <row r="2011" spans="1:2" s="158" customFormat="1">
      <c r="A2011" s="466"/>
      <c r="B2011" s="158" t="s">
        <v>3424</v>
      </c>
    </row>
    <row r="2012" spans="1:2">
      <c r="B2012" t="s">
        <v>3425</v>
      </c>
    </row>
    <row r="2013" spans="1:2">
      <c r="B2013" t="s">
        <v>3426</v>
      </c>
    </row>
    <row r="2014" spans="1:2">
      <c r="B2014" t="s">
        <v>3427</v>
      </c>
    </row>
    <row r="2015" spans="1:2">
      <c r="B2015" t="s">
        <v>3428</v>
      </c>
    </row>
    <row r="2016" spans="1:2">
      <c r="B2016" t="s">
        <v>3429</v>
      </c>
    </row>
    <row r="2017" spans="1:2">
      <c r="B2017" t="s">
        <v>3430</v>
      </c>
    </row>
    <row r="2018" spans="1:2">
      <c r="B2018" t="s">
        <v>3431</v>
      </c>
    </row>
    <row r="2019" spans="1:2">
      <c r="B2019" t="s">
        <v>3432</v>
      </c>
    </row>
    <row r="2020" spans="1:2">
      <c r="B2020" t="s">
        <v>3433</v>
      </c>
    </row>
    <row r="2021" spans="1:2" ht="30">
      <c r="B2021" s="468" t="s">
        <v>3434</v>
      </c>
    </row>
    <row r="2022" spans="1:2">
      <c r="B2022" t="s">
        <v>3435</v>
      </c>
    </row>
    <row r="2023" spans="1:2">
      <c r="B2023" t="s">
        <v>3436</v>
      </c>
    </row>
    <row r="2024" spans="1:2">
      <c r="B2024" t="s">
        <v>3437</v>
      </c>
    </row>
    <row r="2025" spans="1:2">
      <c r="B2025" t="s">
        <v>3438</v>
      </c>
    </row>
    <row r="2026" spans="1:2">
      <c r="B2026" t="s">
        <v>3439</v>
      </c>
    </row>
    <row r="2027" spans="1:2">
      <c r="B2027" t="s">
        <v>3440</v>
      </c>
    </row>
    <row r="2028" spans="1:2" s="250" customFormat="1">
      <c r="A2028" s="494"/>
      <c r="B2028" s="250" t="s">
        <v>3442</v>
      </c>
    </row>
    <row r="2029" spans="1:2">
      <c r="B2029" t="s">
        <v>3443</v>
      </c>
    </row>
    <row r="2030" spans="1:2">
      <c r="B2030" t="s">
        <v>3444</v>
      </c>
    </row>
    <row r="2031" spans="1:2">
      <c r="A2031" s="278" t="s">
        <v>3445</v>
      </c>
      <c r="B2031" t="s">
        <v>3446</v>
      </c>
    </row>
    <row r="2032" spans="1:2" ht="60">
      <c r="B2032" s="467" t="s">
        <v>3447</v>
      </c>
    </row>
    <row r="2033" spans="1:2">
      <c r="B2033" t="s">
        <v>3448</v>
      </c>
    </row>
    <row r="2034" spans="1:2">
      <c r="B2034" t="s">
        <v>3449</v>
      </c>
    </row>
    <row r="2035" spans="1:2" ht="60">
      <c r="B2035" s="465" t="s">
        <v>3450</v>
      </c>
    </row>
    <row r="2036" spans="1:2" ht="135">
      <c r="B2036" s="465" t="s">
        <v>3451</v>
      </c>
    </row>
    <row r="2037" spans="1:2" ht="60">
      <c r="B2037" s="465" t="s">
        <v>3452</v>
      </c>
    </row>
    <row r="2038" spans="1:2" s="158" customFormat="1">
      <c r="A2038" s="466"/>
      <c r="B2038" s="248" t="s">
        <v>3453</v>
      </c>
    </row>
    <row r="2039" spans="1:2" ht="30">
      <c r="B2039" s="465" t="s">
        <v>3454</v>
      </c>
    </row>
    <row r="2040" spans="1:2">
      <c r="B2040" s="467" t="s">
        <v>3455</v>
      </c>
    </row>
    <row r="2041" spans="1:2" ht="45">
      <c r="B2041" s="467" t="s">
        <v>3456</v>
      </c>
    </row>
    <row r="2042" spans="1:2" ht="30">
      <c r="B2042" s="508" t="s">
        <v>3577</v>
      </c>
    </row>
    <row r="2043" spans="1:2">
      <c r="B2043" s="465" t="s">
        <v>3457</v>
      </c>
    </row>
    <row r="2044" spans="1:2">
      <c r="B2044" s="465" t="s">
        <v>3458</v>
      </c>
    </row>
    <row r="2045" spans="1:2" ht="30">
      <c r="B2045" s="467" t="s">
        <v>3459</v>
      </c>
    </row>
    <row r="2046" spans="1:2" ht="45">
      <c r="B2046" s="467" t="s">
        <v>3460</v>
      </c>
    </row>
    <row r="2047" spans="1:2" ht="45">
      <c r="B2047" s="467" t="s">
        <v>3461</v>
      </c>
    </row>
    <row r="2048" spans="1:2">
      <c r="B2048" s="467" t="s">
        <v>3462</v>
      </c>
    </row>
    <row r="2049" spans="1:2">
      <c r="A2049" s="278" t="s">
        <v>3463</v>
      </c>
    </row>
    <row r="2050" spans="1:2">
      <c r="B2050" s="467" t="s">
        <v>3464</v>
      </c>
    </row>
    <row r="2051" spans="1:2">
      <c r="B2051" s="467" t="s">
        <v>3465</v>
      </c>
    </row>
    <row r="2052" spans="1:2">
      <c r="A2052" s="278" t="s">
        <v>3466</v>
      </c>
      <c r="B2052" s="467" t="s">
        <v>3467</v>
      </c>
    </row>
    <row r="2053" spans="1:2">
      <c r="B2053" s="467" t="s">
        <v>3468</v>
      </c>
    </row>
    <row r="2054" spans="1:2">
      <c r="A2054" s="278" t="s">
        <v>3471</v>
      </c>
      <c r="B2054" s="467" t="s">
        <v>3469</v>
      </c>
    </row>
    <row r="2055" spans="1:2">
      <c r="B2055" s="467" t="s">
        <v>3470</v>
      </c>
    </row>
    <row r="2056" spans="1:2" ht="30">
      <c r="B2056" s="467" t="s">
        <v>3473</v>
      </c>
    </row>
    <row r="2057" spans="1:2" s="252" customFormat="1">
      <c r="A2057" s="486"/>
      <c r="B2057" s="261" t="s">
        <v>3472</v>
      </c>
    </row>
    <row r="2058" spans="1:2" ht="30">
      <c r="B2058" s="261" t="s">
        <v>3475</v>
      </c>
    </row>
    <row r="2059" spans="1:2">
      <c r="B2059" s="467" t="s">
        <v>3474</v>
      </c>
    </row>
    <row r="2060" spans="1:2" ht="30">
      <c r="A2060" s="278" t="s">
        <v>3477</v>
      </c>
      <c r="B2060" s="261" t="s">
        <v>3478</v>
      </c>
    </row>
    <row r="2061" spans="1:2">
      <c r="B2061" s="261" t="s">
        <v>3476</v>
      </c>
    </row>
    <row r="2062" spans="1:2" ht="135">
      <c r="B2062" s="261" t="s">
        <v>3479</v>
      </c>
    </row>
    <row r="2063" spans="1:2" ht="225">
      <c r="B2063" s="468" t="s">
        <v>3480</v>
      </c>
    </row>
    <row r="2064" spans="1:2">
      <c r="A2064" s="278" t="s">
        <v>3481</v>
      </c>
      <c r="B2064" s="261" t="s">
        <v>3482</v>
      </c>
    </row>
    <row r="2065" spans="1:2">
      <c r="A2065" s="278" t="s">
        <v>3492</v>
      </c>
      <c r="B2065" s="261" t="s">
        <v>3483</v>
      </c>
    </row>
    <row r="2066" spans="1:2">
      <c r="B2066" s="261" t="s">
        <v>3484</v>
      </c>
    </row>
    <row r="2067" spans="1:2">
      <c r="B2067" t="s">
        <v>3485</v>
      </c>
    </row>
    <row r="2068" spans="1:2">
      <c r="B2068" s="261" t="s">
        <v>3486</v>
      </c>
    </row>
    <row r="2069" spans="1:2">
      <c r="B2069" s="368" t="s">
        <v>3487</v>
      </c>
    </row>
    <row r="2070" spans="1:2">
      <c r="B2070" s="261" t="s">
        <v>3488</v>
      </c>
    </row>
    <row r="2071" spans="1:2" ht="30">
      <c r="B2071" s="261" t="s">
        <v>3489</v>
      </c>
    </row>
    <row r="2072" spans="1:2">
      <c r="B2072" s="368" t="s">
        <v>3490</v>
      </c>
    </row>
    <row r="2073" spans="1:2">
      <c r="B2073" s="261" t="s">
        <v>3491</v>
      </c>
    </row>
    <row r="2074" spans="1:2">
      <c r="B2074" s="469" t="s">
        <v>3493</v>
      </c>
    </row>
    <row r="2075" spans="1:2">
      <c r="B2075" s="261" t="s">
        <v>3494</v>
      </c>
    </row>
    <row r="2076" spans="1:2">
      <c r="A2076" s="278" t="s">
        <v>3495</v>
      </c>
      <c r="B2076" s="368" t="s">
        <v>3496</v>
      </c>
    </row>
    <row r="2077" spans="1:2" ht="30">
      <c r="A2077" s="278" t="s">
        <v>3497</v>
      </c>
      <c r="B2077" s="498" t="s">
        <v>3498</v>
      </c>
    </row>
    <row r="2078" spans="1:2">
      <c r="B2078" t="s">
        <v>3499</v>
      </c>
    </row>
    <row r="2079" spans="1:2">
      <c r="B2079" t="s">
        <v>3500</v>
      </c>
    </row>
    <row r="2080" spans="1:2" ht="105">
      <c r="A2080" s="278" t="s">
        <v>3501</v>
      </c>
      <c r="B2080" s="498" t="s">
        <v>3503</v>
      </c>
    </row>
    <row r="2081" spans="1:2">
      <c r="B2081" t="s">
        <v>3502</v>
      </c>
    </row>
    <row r="2082" spans="1:2">
      <c r="B2082" t="s">
        <v>3504</v>
      </c>
    </row>
    <row r="2083" spans="1:2" ht="75">
      <c r="A2083" s="278" t="s">
        <v>3505</v>
      </c>
      <c r="B2083" s="509" t="s">
        <v>3506</v>
      </c>
    </row>
    <row r="2084" spans="1:2">
      <c r="A2084" s="278" t="s">
        <v>3507</v>
      </c>
      <c r="B2084" t="s">
        <v>3508</v>
      </c>
    </row>
    <row r="2085" spans="1:2">
      <c r="A2085" s="278" t="s">
        <v>3509</v>
      </c>
      <c r="B2085" t="s">
        <v>3510</v>
      </c>
    </row>
    <row r="2086" spans="1:2" ht="30">
      <c r="B2086" s="501" t="s">
        <v>3538</v>
      </c>
    </row>
    <row r="2087" spans="1:2">
      <c r="A2087" s="278" t="s">
        <v>3511</v>
      </c>
      <c r="B2087" t="s">
        <v>3512</v>
      </c>
    </row>
    <row r="2088" spans="1:2">
      <c r="B2088" t="s">
        <v>3513</v>
      </c>
    </row>
    <row r="2089" spans="1:2">
      <c r="A2089" s="278" t="s">
        <v>3514</v>
      </c>
      <c r="B2089" s="252" t="s">
        <v>3515</v>
      </c>
    </row>
    <row r="2090" spans="1:2">
      <c r="B2090" t="s">
        <v>3516</v>
      </c>
    </row>
    <row r="2091" spans="1:2">
      <c r="A2091" s="278" t="s">
        <v>3517</v>
      </c>
      <c r="B2091" t="s">
        <v>3518</v>
      </c>
    </row>
    <row r="2092" spans="1:2" ht="159.4" customHeight="1">
      <c r="A2092" s="278" t="s">
        <v>3519</v>
      </c>
      <c r="B2092" s="508" t="s">
        <v>3520</v>
      </c>
    </row>
    <row r="2093" spans="1:2" ht="45">
      <c r="B2093" s="499" t="s">
        <v>3521</v>
      </c>
    </row>
    <row r="2094" spans="1:2" ht="120">
      <c r="B2094" s="509" t="s">
        <v>3578</v>
      </c>
    </row>
    <row r="2096" spans="1:2">
      <c r="B2096" s="158" t="s">
        <v>3522</v>
      </c>
    </row>
    <row r="2098" spans="1:2" ht="30">
      <c r="B2098" s="509" t="s">
        <v>3523</v>
      </c>
    </row>
    <row r="2099" spans="1:2">
      <c r="B2099" t="s">
        <v>3524</v>
      </c>
    </row>
    <row r="2100" spans="1:2" ht="90">
      <c r="B2100" s="509" t="s">
        <v>3579</v>
      </c>
    </row>
    <row r="2101" spans="1:2" ht="30">
      <c r="B2101" s="500" t="s">
        <v>3525</v>
      </c>
    </row>
    <row r="2102" spans="1:2" ht="60">
      <c r="B2102" s="500" t="s">
        <v>3526</v>
      </c>
    </row>
    <row r="2103" spans="1:2" ht="60">
      <c r="B2103" s="500" t="s">
        <v>3527</v>
      </c>
    </row>
    <row r="2104" spans="1:2" ht="60">
      <c r="B2104" s="500" t="s">
        <v>3528</v>
      </c>
    </row>
    <row r="2105" spans="1:2" ht="90">
      <c r="B2105" s="501" t="s">
        <v>3540</v>
      </c>
    </row>
    <row r="2106" spans="1:2" ht="75">
      <c r="B2106" s="500" t="s">
        <v>3529</v>
      </c>
    </row>
    <row r="2107" spans="1:2" ht="90">
      <c r="B2107" s="501" t="s">
        <v>3541</v>
      </c>
    </row>
    <row r="2108" spans="1:2" ht="45">
      <c r="B2108" s="500" t="s">
        <v>3530</v>
      </c>
    </row>
    <row r="2109" spans="1:2" ht="60">
      <c r="B2109" s="500" t="s">
        <v>3531</v>
      </c>
    </row>
    <row r="2110" spans="1:2" ht="75">
      <c r="B2110" s="500" t="s">
        <v>3532</v>
      </c>
    </row>
    <row r="2111" spans="1:2" ht="105">
      <c r="A2111" s="278" t="s">
        <v>3533</v>
      </c>
      <c r="B2111" s="509" t="s">
        <v>3580</v>
      </c>
    </row>
    <row r="2112" spans="1:2">
      <c r="B2112" s="501" t="s">
        <v>3534</v>
      </c>
    </row>
    <row r="2113" spans="1:2" ht="30">
      <c r="B2113" s="509" t="s">
        <v>3581</v>
      </c>
    </row>
    <row r="2114" spans="1:2" ht="135">
      <c r="A2114" s="488" t="s">
        <v>3535</v>
      </c>
      <c r="B2114" s="510" t="s">
        <v>3536</v>
      </c>
    </row>
    <row r="2115" spans="1:2" ht="90">
      <c r="B2115" s="501" t="s">
        <v>3537</v>
      </c>
    </row>
    <row r="2116" spans="1:2" ht="30">
      <c r="B2116" s="501" t="s">
        <v>3539</v>
      </c>
    </row>
    <row r="2117" spans="1:2" ht="30">
      <c r="A2117" s="278" t="s">
        <v>3542</v>
      </c>
      <c r="B2117" s="509" t="s">
        <v>3582</v>
      </c>
    </row>
    <row r="2118" spans="1:2">
      <c r="B2118" s="502" t="s">
        <v>3543</v>
      </c>
    </row>
    <row r="2119" spans="1:2">
      <c r="A2119" s="484">
        <v>40787</v>
      </c>
      <c r="B2119" s="1" t="s">
        <v>3544</v>
      </c>
    </row>
    <row r="2120" spans="1:2">
      <c r="B2120" s="502" t="s">
        <v>3546</v>
      </c>
    </row>
    <row r="2121" spans="1:2">
      <c r="B2121" s="502" t="s">
        <v>3545</v>
      </c>
    </row>
    <row r="2122" spans="1:2">
      <c r="A2122" s="484">
        <v>41518</v>
      </c>
      <c r="B2122" s="503" t="s">
        <v>3547</v>
      </c>
    </row>
    <row r="2123" spans="1:2" ht="30">
      <c r="B2123" s="261" t="s">
        <v>3548</v>
      </c>
    </row>
    <row r="2124" spans="1:2">
      <c r="B2124" s="504" t="s">
        <v>3549</v>
      </c>
    </row>
    <row r="2125" spans="1:2" ht="30">
      <c r="A2125" s="484">
        <v>43344</v>
      </c>
      <c r="B2125" s="261" t="s">
        <v>3550</v>
      </c>
    </row>
    <row r="2126" spans="1:2">
      <c r="B2126" s="253" t="s">
        <v>3551</v>
      </c>
    </row>
    <row r="2127" spans="1:2">
      <c r="A2127" s="484">
        <v>43709</v>
      </c>
      <c r="B2127" t="s">
        <v>3552</v>
      </c>
    </row>
    <row r="2128" spans="1:2">
      <c r="B2128" t="s">
        <v>3553</v>
      </c>
    </row>
    <row r="2129" spans="1:3" ht="90">
      <c r="B2129" s="540" t="s">
        <v>3554</v>
      </c>
    </row>
    <row r="2130" spans="1:3" ht="30">
      <c r="B2130" s="506" t="s">
        <v>3555</v>
      </c>
      <c r="C2130" s="505"/>
    </row>
    <row r="2132" spans="1:3">
      <c r="B2132" t="s">
        <v>3556</v>
      </c>
    </row>
    <row r="2133" spans="1:3">
      <c r="B2133" t="s">
        <v>3557</v>
      </c>
    </row>
    <row r="2134" spans="1:3">
      <c r="B2134">
        <v>2</v>
      </c>
    </row>
    <row r="2135" spans="1:3">
      <c r="B2135" t="s">
        <v>3558</v>
      </c>
    </row>
    <row r="2136" spans="1:3">
      <c r="B2136" s="357" t="s">
        <v>3559</v>
      </c>
    </row>
    <row r="2137" spans="1:3">
      <c r="B2137" s="252" t="s">
        <v>3560</v>
      </c>
    </row>
    <row r="2138" spans="1:3">
      <c r="A2138" s="484" t="s">
        <v>3561</v>
      </c>
      <c r="B2138" s="1" t="s">
        <v>3562</v>
      </c>
    </row>
    <row r="2139" spans="1:3">
      <c r="A2139" s="278" t="s">
        <v>3563</v>
      </c>
      <c r="B2139" t="s">
        <v>3564</v>
      </c>
    </row>
    <row r="2140" spans="1:3">
      <c r="B2140" t="s">
        <v>3565</v>
      </c>
    </row>
    <row r="2141" spans="1:3" ht="45">
      <c r="B2141" s="507" t="s">
        <v>3567</v>
      </c>
    </row>
    <row r="2142" spans="1:3">
      <c r="B2142" t="s">
        <v>3566</v>
      </c>
    </row>
    <row r="2143" spans="1:3">
      <c r="B2143" s="252" t="s">
        <v>3569</v>
      </c>
    </row>
    <row r="2144" spans="1:3" ht="30">
      <c r="B2144" s="507" t="s">
        <v>3568</v>
      </c>
    </row>
    <row r="2145" spans="1:2" ht="30">
      <c r="A2145" s="278" t="s">
        <v>3570</v>
      </c>
      <c r="B2145" s="507" t="s">
        <v>3571</v>
      </c>
    </row>
    <row r="2146" spans="1:2">
      <c r="B2146" s="507" t="s">
        <v>3572</v>
      </c>
    </row>
    <row r="2147" spans="1:2">
      <c r="B2147" s="507" t="s">
        <v>3573</v>
      </c>
    </row>
    <row r="2148" spans="1:2">
      <c r="B2148" s="507" t="s">
        <v>3574</v>
      </c>
    </row>
    <row r="2149" spans="1:2">
      <c r="A2149" s="484">
        <v>46997</v>
      </c>
      <c r="B2149" s="508" t="s">
        <v>3575</v>
      </c>
    </row>
    <row r="2150" spans="1:2" ht="105">
      <c r="A2150" s="484">
        <v>47362</v>
      </c>
      <c r="B2150" s="509" t="s">
        <v>3596</v>
      </c>
    </row>
    <row r="2151" spans="1:2" ht="30">
      <c r="A2151" s="473" t="s">
        <v>3604</v>
      </c>
      <c r="B2151" s="511" t="s">
        <v>3606</v>
      </c>
    </row>
    <row r="2152" spans="1:2" s="252" customFormat="1">
      <c r="A2152" s="486"/>
      <c r="B2152" s="261" t="s">
        <v>3605</v>
      </c>
    </row>
    <row r="2153" spans="1:2" ht="30">
      <c r="B2153" s="391" t="s">
        <v>3609</v>
      </c>
    </row>
    <row r="2154" spans="1:2" ht="30">
      <c r="B2154" s="253" t="s">
        <v>3607</v>
      </c>
    </row>
    <row r="2155" spans="1:2">
      <c r="B2155" t="s">
        <v>3608</v>
      </c>
    </row>
    <row r="2156" spans="1:2" ht="30">
      <c r="A2156" s="278" t="s">
        <v>3610</v>
      </c>
      <c r="B2156" s="512" t="s">
        <v>3611</v>
      </c>
    </row>
    <row r="2157" spans="1:2">
      <c r="B2157" t="s">
        <v>3614</v>
      </c>
    </row>
    <row r="2158" spans="1:2">
      <c r="B2158" t="s">
        <v>3612</v>
      </c>
    </row>
    <row r="2159" spans="1:2">
      <c r="B2159" t="s">
        <v>3613</v>
      </c>
    </row>
    <row r="2160" spans="1:2">
      <c r="B2160" t="s">
        <v>3615</v>
      </c>
    </row>
    <row r="2161" spans="1:2" ht="300">
      <c r="B2161" s="511" t="s">
        <v>3616</v>
      </c>
    </row>
    <row r="2162" spans="1:2" s="358" customFormat="1">
      <c r="A2162" s="491" t="s">
        <v>3617</v>
      </c>
      <c r="B2162" s="358" t="s">
        <v>3618</v>
      </c>
    </row>
    <row r="2163" spans="1:2">
      <c r="B2163" t="s">
        <v>3619</v>
      </c>
    </row>
    <row r="2164" spans="1:2">
      <c r="A2164" s="484">
        <v>38626</v>
      </c>
      <c r="B2164" t="s">
        <v>3620</v>
      </c>
    </row>
    <row r="2165" spans="1:2">
      <c r="B2165" t="s">
        <v>3621</v>
      </c>
    </row>
    <row r="2166" spans="1:2">
      <c r="B2166" t="s">
        <v>3622</v>
      </c>
    </row>
    <row r="2167" spans="1:2">
      <c r="B2167" t="s">
        <v>3623</v>
      </c>
    </row>
    <row r="2168" spans="1:2">
      <c r="A2168" s="278" t="s">
        <v>3624</v>
      </c>
      <c r="B2168" t="s">
        <v>3625</v>
      </c>
    </row>
    <row r="2169" spans="1:2">
      <c r="B2169" t="s">
        <v>3626</v>
      </c>
    </row>
    <row r="2170" spans="1:2" ht="45">
      <c r="B2170" s="513" t="s">
        <v>3627</v>
      </c>
    </row>
    <row r="2171" spans="1:2">
      <c r="A2171" s="278" t="s">
        <v>3628</v>
      </c>
      <c r="B2171" t="s">
        <v>3629</v>
      </c>
    </row>
    <row r="2172" spans="1:2">
      <c r="B2172" t="s">
        <v>3630</v>
      </c>
    </row>
    <row r="2176" spans="1:2" ht="45">
      <c r="B2176" s="515" t="s">
        <v>3631</v>
      </c>
    </row>
    <row r="2177" spans="1:2" ht="45">
      <c r="B2177" s="515" t="s">
        <v>3632</v>
      </c>
    </row>
    <row r="2178" spans="1:2">
      <c r="B2178" s="515" t="s">
        <v>3633</v>
      </c>
    </row>
    <row r="2179" spans="1:2" ht="30">
      <c r="B2179" s="515" t="s">
        <v>3634</v>
      </c>
    </row>
    <row r="2180" spans="1:2">
      <c r="B2180" s="515" t="s">
        <v>3635</v>
      </c>
    </row>
    <row r="2181" spans="1:2" ht="45">
      <c r="B2181" s="515" t="s">
        <v>3636</v>
      </c>
    </row>
    <row r="2183" spans="1:2">
      <c r="B2183" s="515" t="s">
        <v>3637</v>
      </c>
    </row>
    <row r="2184" spans="1:2" s="250" customFormat="1">
      <c r="A2184" s="494"/>
      <c r="B2184" s="264" t="s">
        <v>3639</v>
      </c>
    </row>
    <row r="2185" spans="1:2">
      <c r="B2185" s="515" t="s">
        <v>3638</v>
      </c>
    </row>
    <row r="2186" spans="1:2" ht="30">
      <c r="B2186" s="515" t="s">
        <v>3640</v>
      </c>
    </row>
    <row r="2187" spans="1:2">
      <c r="B2187" s="515" t="s">
        <v>3641</v>
      </c>
    </row>
    <row r="2188" spans="1:2" s="250" customFormat="1" ht="60">
      <c r="A2188" s="494"/>
      <c r="B2188" s="391" t="s">
        <v>3642</v>
      </c>
    </row>
    <row r="2189" spans="1:2">
      <c r="B2189" s="13" t="s">
        <v>3643</v>
      </c>
    </row>
    <row r="2190" spans="1:2" ht="30">
      <c r="B2190" s="514" t="s">
        <v>3645</v>
      </c>
    </row>
    <row r="2191" spans="1:2">
      <c r="B2191" t="s">
        <v>3644</v>
      </c>
    </row>
    <row r="2192" spans="1:2" s="250" customFormat="1">
      <c r="A2192" s="494"/>
      <c r="B2192" s="250" t="s">
        <v>3646</v>
      </c>
    </row>
    <row r="2193" spans="1:2" ht="45">
      <c r="B2193" s="514" t="s">
        <v>3647</v>
      </c>
    </row>
    <row r="2194" spans="1:2" ht="45">
      <c r="B2194" s="515" t="s">
        <v>3648</v>
      </c>
    </row>
    <row r="2195" spans="1:2">
      <c r="A2195" s="278" t="s">
        <v>3655</v>
      </c>
      <c r="B2195" s="514" t="s">
        <v>3649</v>
      </c>
    </row>
    <row r="2196" spans="1:2" ht="30">
      <c r="B2196" s="514" t="s">
        <v>3650</v>
      </c>
    </row>
    <row r="2197" spans="1:2">
      <c r="B2197" s="514" t="s">
        <v>3651</v>
      </c>
    </row>
    <row r="2198" spans="1:2">
      <c r="B2198" s="514" t="s">
        <v>3652</v>
      </c>
    </row>
    <row r="2199" spans="1:2">
      <c r="B2199" s="514" t="s">
        <v>3653</v>
      </c>
    </row>
    <row r="2200" spans="1:2" ht="30">
      <c r="B2200" s="540" t="s">
        <v>3739</v>
      </c>
    </row>
    <row r="2201" spans="1:2" ht="63.75">
      <c r="B2201" s="514" t="s">
        <v>3654</v>
      </c>
    </row>
    <row r="2202" spans="1:2">
      <c r="B2202" s="514" t="s">
        <v>3656</v>
      </c>
    </row>
    <row r="2203" spans="1:2">
      <c r="B2203" s="514" t="s">
        <v>3657</v>
      </c>
    </row>
    <row r="2204" spans="1:2" ht="30">
      <c r="B2204" s="514" t="s">
        <v>3658</v>
      </c>
    </row>
    <row r="2205" spans="1:2" ht="30">
      <c r="B2205" s="514" t="s">
        <v>3659</v>
      </c>
    </row>
    <row r="2206" spans="1:2">
      <c r="B2206" s="514" t="s">
        <v>3660</v>
      </c>
    </row>
    <row r="2207" spans="1:2" ht="30">
      <c r="B2207" s="514" t="s">
        <v>3661</v>
      </c>
    </row>
    <row r="2208" spans="1:2" s="570" customFormat="1" ht="30">
      <c r="A2208" s="474"/>
      <c r="B2208" s="264" t="s">
        <v>3662</v>
      </c>
    </row>
    <row r="2209" spans="1:2" ht="30">
      <c r="B2209" s="514" t="s">
        <v>3663</v>
      </c>
    </row>
    <row r="2210" spans="1:2" ht="30">
      <c r="A2210" s="278" t="s">
        <v>3664</v>
      </c>
      <c r="B2210" s="514" t="s">
        <v>3665</v>
      </c>
    </row>
    <row r="2211" spans="1:2" ht="30">
      <c r="B2211" s="514" t="s">
        <v>3666</v>
      </c>
    </row>
    <row r="2212" spans="1:2" ht="60">
      <c r="B2212" s="514" t="s">
        <v>3667</v>
      </c>
    </row>
    <row r="2213" spans="1:2">
      <c r="B2213" s="514" t="s">
        <v>3668</v>
      </c>
    </row>
    <row r="2214" spans="1:2" ht="75">
      <c r="B2214" s="514" t="s">
        <v>3670</v>
      </c>
    </row>
    <row r="2215" spans="1:2">
      <c r="B2215" s="514" t="s">
        <v>3669</v>
      </c>
    </row>
    <row r="2216" spans="1:2" ht="18.75">
      <c r="B2216" s="158" t="s">
        <v>3671</v>
      </c>
    </row>
    <row r="2217" spans="1:2">
      <c r="B2217" s="1" t="s">
        <v>3672</v>
      </c>
    </row>
    <row r="2218" spans="1:2">
      <c r="B2218" s="514" t="s">
        <v>3673</v>
      </c>
    </row>
    <row r="2219" spans="1:2" ht="19.149999999999999" customHeight="1">
      <c r="B2219" s="516" t="s">
        <v>3674</v>
      </c>
    </row>
    <row r="2220" spans="1:2" ht="75">
      <c r="B2220" s="391" t="s">
        <v>3736</v>
      </c>
    </row>
    <row r="2221" spans="1:2" ht="30">
      <c r="A2221" s="278" t="s">
        <v>3675</v>
      </c>
      <c r="B2221" s="516" t="s">
        <v>3676</v>
      </c>
    </row>
    <row r="2222" spans="1:2">
      <c r="B2222" s="516" t="s">
        <v>3677</v>
      </c>
    </row>
    <row r="2223" spans="1:2">
      <c r="B2223" s="516" t="s">
        <v>3678</v>
      </c>
    </row>
    <row r="2224" spans="1:2" ht="30">
      <c r="A2224" s="278" t="s">
        <v>3679</v>
      </c>
      <c r="B2224" s="516" t="s">
        <v>3680</v>
      </c>
    </row>
    <row r="2225" spans="1:2" s="358" customFormat="1" ht="30">
      <c r="A2225" s="491"/>
      <c r="B2225" s="351" t="s">
        <v>3681</v>
      </c>
    </row>
    <row r="2226" spans="1:2" ht="30">
      <c r="A2226" s="278" t="s">
        <v>3682</v>
      </c>
      <c r="B2226" s="517" t="s">
        <v>3689</v>
      </c>
    </row>
    <row r="2227" spans="1:2" ht="30">
      <c r="B2227" s="351" t="s">
        <v>3690</v>
      </c>
    </row>
    <row r="2228" spans="1:2" ht="30">
      <c r="B2228" s="517" t="s">
        <v>3688</v>
      </c>
    </row>
    <row r="2229" spans="1:2" ht="30">
      <c r="B2229" s="351" t="s">
        <v>3695</v>
      </c>
    </row>
    <row r="2230" spans="1:2">
      <c r="B2230" s="158" t="s">
        <v>3696</v>
      </c>
    </row>
    <row r="2231" spans="1:2" ht="25.9" customHeight="1">
      <c r="A2231" s="488">
        <v>45566</v>
      </c>
      <c r="B2231" s="1" t="s">
        <v>3697</v>
      </c>
    </row>
    <row r="2232" spans="1:2">
      <c r="B2232" s="158" t="s">
        <v>3708</v>
      </c>
    </row>
    <row r="2233" spans="1:2">
      <c r="B2233" t="s">
        <v>3709</v>
      </c>
    </row>
    <row r="2234" spans="1:2">
      <c r="B2234" t="s">
        <v>3710</v>
      </c>
    </row>
    <row r="2235" spans="1:2">
      <c r="B2235" t="s">
        <v>3711</v>
      </c>
    </row>
    <row r="2236" spans="1:2">
      <c r="B2236" t="s">
        <v>3715</v>
      </c>
    </row>
    <row r="2237" spans="1:2" ht="74.650000000000006" customHeight="1">
      <c r="A2237" s="484">
        <v>45931</v>
      </c>
      <c r="B2237" s="519" t="s">
        <v>3714</v>
      </c>
    </row>
    <row r="2238" spans="1:2" ht="312" customHeight="1">
      <c r="B2238" s="2" t="s">
        <v>3718</v>
      </c>
    </row>
    <row r="2239" spans="1:2" ht="37.5" customHeight="1">
      <c r="B2239" s="538" t="s">
        <v>3722</v>
      </c>
    </row>
    <row r="2240" spans="1:2">
      <c r="B2240" t="s">
        <v>3723</v>
      </c>
    </row>
    <row r="2242" spans="1:2" s="539" customFormat="1">
      <c r="A2242" s="494"/>
      <c r="B2242" s="416" t="s">
        <v>3724</v>
      </c>
    </row>
    <row r="2243" spans="1:2" s="250" customFormat="1">
      <c r="A2243" s="494"/>
      <c r="B2243" s="250" t="s">
        <v>3725</v>
      </c>
    </row>
    <row r="2244" spans="1:2">
      <c r="A2244" s="523" t="s">
        <v>3726</v>
      </c>
      <c r="B2244" t="s">
        <v>3727</v>
      </c>
    </row>
    <row r="2245" spans="1:2" ht="45">
      <c r="B2245" s="524" t="s">
        <v>3728</v>
      </c>
    </row>
    <row r="2246" spans="1:2" ht="60">
      <c r="B2246" s="524" t="s">
        <v>3729</v>
      </c>
    </row>
    <row r="2247" spans="1:2" ht="75">
      <c r="B2247" s="524" t="s">
        <v>3732</v>
      </c>
    </row>
    <row r="2248" spans="1:2" ht="45">
      <c r="B2248" s="524" t="s">
        <v>3731</v>
      </c>
    </row>
    <row r="2249" spans="1:2">
      <c r="B2249" s="524" t="s">
        <v>3730</v>
      </c>
    </row>
    <row r="2250" spans="1:2" ht="30">
      <c r="A2250" s="278" t="s">
        <v>3733</v>
      </c>
      <c r="B2250" s="540" t="s">
        <v>3740</v>
      </c>
    </row>
    <row r="2251" spans="1:2">
      <c r="A2251" s="278" t="s">
        <v>3734</v>
      </c>
      <c r="B2251" s="524" t="s">
        <v>3735</v>
      </c>
    </row>
    <row r="2252" spans="1:2">
      <c r="A2252" s="278" t="s">
        <v>3737</v>
      </c>
      <c r="B2252" s="540" t="s">
        <v>3738</v>
      </c>
    </row>
    <row r="2253" spans="1:2">
      <c r="A2253" s="278" t="s">
        <v>3742</v>
      </c>
      <c r="B2253" s="540" t="s">
        <v>3741</v>
      </c>
    </row>
    <row r="2254" spans="1:2">
      <c r="B2254" s="541" t="s">
        <v>3743</v>
      </c>
    </row>
    <row r="2255" spans="1:2">
      <c r="B2255" s="541" t="s">
        <v>3744</v>
      </c>
    </row>
    <row r="2256" spans="1:2">
      <c r="B2256" s="541" t="s">
        <v>3745</v>
      </c>
    </row>
    <row r="2257" spans="1:2">
      <c r="B2257" s="541" t="s">
        <v>3746</v>
      </c>
    </row>
    <row r="2258" spans="1:2">
      <c r="B2258" s="541" t="s">
        <v>3747</v>
      </c>
    </row>
    <row r="2259" spans="1:2">
      <c r="A2259" s="278" t="s">
        <v>3750</v>
      </c>
      <c r="B2259" s="541" t="s">
        <v>3751</v>
      </c>
    </row>
    <row r="2260" spans="1:2">
      <c r="A2260" s="278" t="s">
        <v>3752</v>
      </c>
      <c r="B2260" s="541" t="s">
        <v>3753</v>
      </c>
    </row>
    <row r="2261" spans="1:2">
      <c r="B2261" s="541" t="s">
        <v>3754</v>
      </c>
    </row>
    <row r="2262" spans="1:2">
      <c r="A2262" s="278" t="s">
        <v>3755</v>
      </c>
      <c r="B2262" s="275" t="s">
        <v>1502</v>
      </c>
    </row>
    <row r="2263" spans="1:2">
      <c r="A2263" s="484">
        <v>41944</v>
      </c>
      <c r="B2263" s="541" t="s">
        <v>3756</v>
      </c>
    </row>
    <row r="2264" spans="1:2">
      <c r="B2264" s="541" t="s">
        <v>3757</v>
      </c>
    </row>
    <row r="2265" spans="1:2" ht="45">
      <c r="B2265" s="541" t="s">
        <v>3758</v>
      </c>
    </row>
    <row r="2266" spans="1:2">
      <c r="B2266" s="158" t="s">
        <v>3759</v>
      </c>
    </row>
    <row r="2267" spans="1:2" ht="30">
      <c r="A2267" s="484">
        <v>42309</v>
      </c>
      <c r="B2267" s="541" t="s">
        <v>3760</v>
      </c>
    </row>
    <row r="2268" spans="1:2">
      <c r="B2268" s="542" t="s">
        <v>3762</v>
      </c>
    </row>
    <row r="2269" spans="1:2">
      <c r="A2269" s="484">
        <v>42675</v>
      </c>
      <c r="B2269" s="541" t="s">
        <v>3761</v>
      </c>
    </row>
    <row r="2270" spans="1:2" ht="30">
      <c r="B2270" s="542" t="s">
        <v>3763</v>
      </c>
    </row>
    <row r="2271" spans="1:2" ht="30">
      <c r="A2271" s="484">
        <v>43040</v>
      </c>
      <c r="B2271" s="542" t="s">
        <v>3764</v>
      </c>
    </row>
    <row r="2272" spans="1:2">
      <c r="B2272" s="542" t="s">
        <v>3765</v>
      </c>
    </row>
    <row r="2273" spans="1:2">
      <c r="A2273" s="278" t="s">
        <v>3766</v>
      </c>
      <c r="B2273" s="543" t="s">
        <v>3767</v>
      </c>
    </row>
    <row r="2274" spans="1:2" ht="90">
      <c r="B2274" s="543" t="s">
        <v>3768</v>
      </c>
    </row>
    <row r="2275" spans="1:2" ht="45">
      <c r="B2275" s="543" t="s">
        <v>3769</v>
      </c>
    </row>
    <row r="2276" spans="1:2" ht="30">
      <c r="B2276" s="248" t="s">
        <v>3770</v>
      </c>
    </row>
    <row r="2277" spans="1:2" ht="30">
      <c r="B2277" s="543" t="s">
        <v>3771</v>
      </c>
    </row>
    <row r="2278" spans="1:2" ht="30">
      <c r="B2278" s="543" t="s">
        <v>3772</v>
      </c>
    </row>
    <row r="2279" spans="1:2">
      <c r="B2279" s="546" t="s">
        <v>3802</v>
      </c>
    </row>
    <row r="2280" spans="1:2">
      <c r="B2280" s="543" t="s">
        <v>3773</v>
      </c>
    </row>
    <row r="2281" spans="1:2">
      <c r="B2281" s="543" t="s">
        <v>3774</v>
      </c>
    </row>
    <row r="2282" spans="1:2" ht="60">
      <c r="A2282" s="484">
        <v>44136</v>
      </c>
      <c r="B2282" s="546" t="s">
        <v>3803</v>
      </c>
    </row>
    <row r="2283" spans="1:2" ht="30">
      <c r="A2283" s="484">
        <v>44501</v>
      </c>
      <c r="B2283" s="248" t="s">
        <v>3775</v>
      </c>
    </row>
    <row r="2284" spans="1:2" ht="105">
      <c r="B2284" s="544" t="s">
        <v>3776</v>
      </c>
    </row>
    <row r="2285" spans="1:2" ht="105">
      <c r="B2285" s="544" t="s">
        <v>3777</v>
      </c>
    </row>
    <row r="2286" spans="1:2" ht="30">
      <c r="B2286" s="544" t="s">
        <v>3778</v>
      </c>
    </row>
    <row r="2287" spans="1:2">
      <c r="B2287" s="544" t="s">
        <v>3779</v>
      </c>
    </row>
    <row r="2288" spans="1:2">
      <c r="B2288" s="158" t="s">
        <v>3780</v>
      </c>
    </row>
    <row r="2289" spans="1:2" ht="60">
      <c r="B2289" s="544" t="s">
        <v>3781</v>
      </c>
    </row>
    <row r="2290" spans="1:2">
      <c r="B2290" s="158" t="s">
        <v>3782</v>
      </c>
    </row>
    <row r="2291" spans="1:2" ht="45">
      <c r="B2291" s="544" t="s">
        <v>3783</v>
      </c>
    </row>
    <row r="2292" spans="1:2" ht="30">
      <c r="B2292" s="157" t="s">
        <v>3784</v>
      </c>
    </row>
    <row r="2293" spans="1:2">
      <c r="B2293" t="s">
        <v>3785</v>
      </c>
    </row>
    <row r="2294" spans="1:2">
      <c r="A2294" s="484">
        <v>44866</v>
      </c>
      <c r="B2294" t="s">
        <v>3786</v>
      </c>
    </row>
    <row r="2295" spans="1:2" ht="45">
      <c r="B2295" s="544" t="s">
        <v>3787</v>
      </c>
    </row>
    <row r="2296" spans="1:2" ht="45">
      <c r="A2296" s="484">
        <v>45231</v>
      </c>
      <c r="B2296" s="545" t="s">
        <v>3788</v>
      </c>
    </row>
    <row r="2297" spans="1:2">
      <c r="B2297" t="s">
        <v>3789</v>
      </c>
    </row>
    <row r="2298" spans="1:2">
      <c r="B2298" t="s">
        <v>3790</v>
      </c>
    </row>
    <row r="2299" spans="1:2">
      <c r="B2299" t="s">
        <v>3791</v>
      </c>
    </row>
    <row r="2300" spans="1:2">
      <c r="B2300" t="s">
        <v>3792</v>
      </c>
    </row>
    <row r="2302" spans="1:2">
      <c r="A2302" s="477">
        <v>43066</v>
      </c>
      <c r="B2302" t="s">
        <v>3793</v>
      </c>
    </row>
    <row r="2303" spans="1:2">
      <c r="B2303" t="s">
        <v>3840</v>
      </c>
    </row>
    <row r="2304" spans="1:2" s="252" customFormat="1" ht="75">
      <c r="A2304" s="486"/>
      <c r="B2304" s="253" t="s">
        <v>3841</v>
      </c>
    </row>
    <row r="2305" spans="1:2">
      <c r="B2305" t="s">
        <v>3799</v>
      </c>
    </row>
    <row r="2306" spans="1:2">
      <c r="B2306" t="s">
        <v>3794</v>
      </c>
    </row>
    <row r="2307" spans="1:2">
      <c r="A2307" s="278" t="s">
        <v>3795</v>
      </c>
      <c r="B2307" t="s">
        <v>3796</v>
      </c>
    </row>
    <row r="2308" spans="1:2">
      <c r="B2308" s="10" t="s">
        <v>3797</v>
      </c>
    </row>
    <row r="2309" spans="1:2">
      <c r="B2309" s="10" t="s">
        <v>3798</v>
      </c>
    </row>
    <row r="2310" spans="1:2">
      <c r="B2310" t="s">
        <v>3800</v>
      </c>
    </row>
    <row r="2312" spans="1:2">
      <c r="B2312" t="s">
        <v>3801</v>
      </c>
    </row>
    <row r="2313" spans="1:2">
      <c r="A2313" s="484">
        <v>47423</v>
      </c>
      <c r="B2313" t="s">
        <v>3842</v>
      </c>
    </row>
    <row r="2314" spans="1:2" ht="45">
      <c r="B2314" s="547" t="s">
        <v>3804</v>
      </c>
    </row>
    <row r="2315" spans="1:2">
      <c r="B2315" t="s">
        <v>3805</v>
      </c>
    </row>
    <row r="2316" spans="1:2" ht="120">
      <c r="B2316" s="547" t="s">
        <v>3807</v>
      </c>
    </row>
    <row r="2317" spans="1:2" ht="120">
      <c r="B2317" s="546" t="s">
        <v>3806</v>
      </c>
    </row>
    <row r="2318" spans="1:2" ht="409.5">
      <c r="B2318" s="546" t="s">
        <v>3808</v>
      </c>
    </row>
    <row r="2319" spans="1:2">
      <c r="A2319" s="484">
        <v>11263</v>
      </c>
      <c r="B2319" t="s">
        <v>3843</v>
      </c>
    </row>
    <row r="2320" spans="1:2">
      <c r="B2320" t="s">
        <v>3809</v>
      </c>
    </row>
    <row r="2321" spans="1:2">
      <c r="B2321" t="s">
        <v>3844</v>
      </c>
    </row>
    <row r="2322" spans="1:2">
      <c r="B2322" t="s">
        <v>3810</v>
      </c>
    </row>
    <row r="2323" spans="1:2" s="250" customFormat="1">
      <c r="A2323" s="494" t="s">
        <v>3811</v>
      </c>
      <c r="B2323" s="250" t="s">
        <v>3812</v>
      </c>
    </row>
    <row r="2324" spans="1:2">
      <c r="B2324" t="s">
        <v>3813</v>
      </c>
    </row>
    <row r="2325" spans="1:2" ht="45">
      <c r="B2325" s="548" t="s">
        <v>3831</v>
      </c>
    </row>
    <row r="2326" spans="1:2">
      <c r="B2326" s="158" t="s">
        <v>3832</v>
      </c>
    </row>
    <row r="2327" spans="1:2">
      <c r="B2327" t="s">
        <v>3814</v>
      </c>
    </row>
    <row r="2328" spans="1:2">
      <c r="B2328" t="s">
        <v>3815</v>
      </c>
    </row>
    <row r="2329" spans="1:2" ht="30">
      <c r="B2329" s="548" t="s">
        <v>3825</v>
      </c>
    </row>
    <row r="2330" spans="1:2" ht="30">
      <c r="B2330" s="248" t="s">
        <v>3834</v>
      </c>
    </row>
    <row r="2331" spans="1:2">
      <c r="B2331" t="s">
        <v>3816</v>
      </c>
    </row>
    <row r="2332" spans="1:2" ht="45">
      <c r="B2332" s="548" t="s">
        <v>3817</v>
      </c>
    </row>
    <row r="2333" spans="1:2">
      <c r="B2333" t="s">
        <v>3818</v>
      </c>
    </row>
    <row r="2334" spans="1:2" ht="30">
      <c r="B2334" s="548" t="s">
        <v>3835</v>
      </c>
    </row>
    <row r="2335" spans="1:2" ht="30">
      <c r="B2335" s="548" t="s">
        <v>3819</v>
      </c>
    </row>
    <row r="2336" spans="1:2">
      <c r="B2336" s="548" t="s">
        <v>3820</v>
      </c>
    </row>
    <row r="2337" spans="1:2" ht="60">
      <c r="B2337" s="248" t="s">
        <v>3836</v>
      </c>
    </row>
    <row r="2338" spans="1:2">
      <c r="B2338" s="548" t="s">
        <v>3821</v>
      </c>
    </row>
    <row r="2339" spans="1:2">
      <c r="B2339" s="248" t="s">
        <v>3822</v>
      </c>
    </row>
    <row r="2340" spans="1:2">
      <c r="A2340" s="278" t="s">
        <v>3824</v>
      </c>
      <c r="B2340" s="548" t="s">
        <v>3837</v>
      </c>
    </row>
    <row r="2341" spans="1:2">
      <c r="B2341" s="391" t="s">
        <v>3823</v>
      </c>
    </row>
    <row r="2342" spans="1:2">
      <c r="A2342" s="278" t="s">
        <v>3826</v>
      </c>
      <c r="B2342" t="s">
        <v>3827</v>
      </c>
    </row>
    <row r="2343" spans="1:2" ht="45">
      <c r="B2343" s="549" t="s">
        <v>3838</v>
      </c>
    </row>
    <row r="2344" spans="1:2">
      <c r="B2344" t="s">
        <v>3839</v>
      </c>
    </row>
    <row r="2345" spans="1:2">
      <c r="B2345" t="s">
        <v>3829</v>
      </c>
    </row>
    <row r="2346" spans="1:2">
      <c r="B2346" t="s">
        <v>3828</v>
      </c>
    </row>
    <row r="2347" spans="1:2">
      <c r="B2347" t="s">
        <v>3830</v>
      </c>
    </row>
    <row r="2348" spans="1:2" s="252" customFormat="1">
      <c r="A2348" s="486"/>
      <c r="B2348" s="252" t="s">
        <v>3833</v>
      </c>
    </row>
    <row r="2349" spans="1:2" ht="30">
      <c r="A2349" s="278" t="s">
        <v>3845</v>
      </c>
      <c r="B2349" s="550" t="s">
        <v>3846</v>
      </c>
    </row>
    <row r="2350" spans="1:2">
      <c r="B2350" t="s">
        <v>3847</v>
      </c>
    </row>
    <row r="2351" spans="1:2">
      <c r="A2351" s="278" t="s">
        <v>3850</v>
      </c>
      <c r="B2351" s="2" t="s">
        <v>3848</v>
      </c>
    </row>
    <row r="2352" spans="1:2" ht="30">
      <c r="B2352" s="551" t="s">
        <v>3849</v>
      </c>
    </row>
    <row r="2353" spans="1:2">
      <c r="B2353" t="s">
        <v>3851</v>
      </c>
    </row>
    <row r="2354" spans="1:2" ht="30">
      <c r="A2354" s="473" t="s">
        <v>3852</v>
      </c>
      <c r="B2354" s="552" t="s">
        <v>3853</v>
      </c>
    </row>
    <row r="2355" spans="1:2">
      <c r="B2355" t="s">
        <v>3854</v>
      </c>
    </row>
    <row r="2356" spans="1:2">
      <c r="B2356" t="s">
        <v>3855</v>
      </c>
    </row>
    <row r="2357" spans="1:2">
      <c r="B2357" t="s">
        <v>3856</v>
      </c>
    </row>
    <row r="2358" spans="1:2">
      <c r="A2358" s="278" t="s">
        <v>3857</v>
      </c>
      <c r="B2358" t="s">
        <v>3858</v>
      </c>
    </row>
    <row r="2360" spans="1:2">
      <c r="A2360" s="278" t="s">
        <v>3859</v>
      </c>
      <c r="B2360" t="s">
        <v>3860</v>
      </c>
    </row>
    <row r="2361" spans="1:2">
      <c r="A2361" s="278" t="s">
        <v>3861</v>
      </c>
      <c r="B2361" t="s">
        <v>3862</v>
      </c>
    </row>
    <row r="2362" spans="1:2">
      <c r="B2362" t="s">
        <v>3863</v>
      </c>
    </row>
    <row r="2363" spans="1:2">
      <c r="B2363" t="s">
        <v>3864</v>
      </c>
    </row>
    <row r="2364" spans="1:2">
      <c r="B2364" t="s">
        <v>3865</v>
      </c>
    </row>
    <row r="2365" spans="1:2">
      <c r="B2365" t="s">
        <v>3866</v>
      </c>
    </row>
    <row r="2366" spans="1:2">
      <c r="B2366" t="s">
        <v>3867</v>
      </c>
    </row>
    <row r="2367" spans="1:2" ht="30">
      <c r="A2367" s="278" t="s">
        <v>3868</v>
      </c>
      <c r="B2367" s="553" t="s">
        <v>3869</v>
      </c>
    </row>
    <row r="2368" spans="1:2" ht="30">
      <c r="B2368" s="553" t="s">
        <v>3870</v>
      </c>
    </row>
    <row r="2369" spans="1:2">
      <c r="B2369" s="248" t="s">
        <v>3910</v>
      </c>
    </row>
    <row r="2370" spans="1:2">
      <c r="A2370" s="278" t="s">
        <v>3871</v>
      </c>
      <c r="B2370" s="555" t="s">
        <v>3872</v>
      </c>
    </row>
    <row r="2371" spans="1:2">
      <c r="B2371" t="s">
        <v>3873</v>
      </c>
    </row>
    <row r="2372" spans="1:2">
      <c r="B2372" t="s">
        <v>3874</v>
      </c>
    </row>
    <row r="2373" spans="1:2" ht="409.5">
      <c r="A2373" s="473" t="s">
        <v>3876</v>
      </c>
      <c r="B2373" s="553" t="s">
        <v>3875</v>
      </c>
    </row>
    <row r="2374" spans="1:2">
      <c r="A2374" s="278" t="s">
        <v>3877</v>
      </c>
      <c r="B2374" t="s">
        <v>3878</v>
      </c>
    </row>
    <row r="2375" spans="1:2">
      <c r="B2375" t="s">
        <v>3879</v>
      </c>
    </row>
    <row r="2376" spans="1:2">
      <c r="A2376" s="278" t="s">
        <v>3881</v>
      </c>
      <c r="B2376" t="s">
        <v>3880</v>
      </c>
    </row>
    <row r="2377" spans="1:2">
      <c r="B2377" t="s">
        <v>3882</v>
      </c>
    </row>
    <row r="2378" spans="1:2">
      <c r="B2378" t="s">
        <v>3883</v>
      </c>
    </row>
    <row r="2379" spans="1:2" ht="180">
      <c r="B2379" s="554" t="s">
        <v>3884</v>
      </c>
    </row>
    <row r="2380" spans="1:2">
      <c r="B2380" t="s">
        <v>3885</v>
      </c>
    </row>
    <row r="2381" spans="1:2" ht="45">
      <c r="B2381" s="554" t="s">
        <v>3886</v>
      </c>
    </row>
    <row r="2382" spans="1:2" ht="409.5">
      <c r="B2382" s="554" t="s">
        <v>3887</v>
      </c>
    </row>
    <row r="2383" spans="1:2">
      <c r="B2383" s="554" t="s">
        <v>3888</v>
      </c>
    </row>
    <row r="2384" spans="1:2">
      <c r="A2384" s="278" t="s">
        <v>3889</v>
      </c>
      <c r="B2384" s="554" t="s">
        <v>3890</v>
      </c>
    </row>
    <row r="2385" spans="1:2" ht="45">
      <c r="B2385" s="554" t="s">
        <v>3891</v>
      </c>
    </row>
    <row r="2386" spans="1:2">
      <c r="B2386" s="554" t="s">
        <v>3892</v>
      </c>
    </row>
    <row r="2388" spans="1:2" ht="165">
      <c r="B2388" s="253" t="s">
        <v>3893</v>
      </c>
    </row>
    <row r="2389" spans="1:2" ht="45">
      <c r="B2389" s="554" t="s">
        <v>3894</v>
      </c>
    </row>
    <row r="2390" spans="1:2">
      <c r="A2390" s="278" t="s">
        <v>4422</v>
      </c>
      <c r="B2390" s="582" t="s">
        <v>4423</v>
      </c>
    </row>
    <row r="2391" spans="1:2">
      <c r="B2391" s="600" t="s">
        <v>4877</v>
      </c>
    </row>
    <row r="2392" spans="1:2">
      <c r="B2392" s="253" t="s">
        <v>4878</v>
      </c>
    </row>
    <row r="2393" spans="1:2">
      <c r="B2393" s="600" t="s">
        <v>4879</v>
      </c>
    </row>
    <row r="2394" spans="1:2">
      <c r="B2394" s="600" t="s">
        <v>4880</v>
      </c>
    </row>
    <row r="2395" spans="1:2">
      <c r="B2395" s="600" t="s">
        <v>4881</v>
      </c>
    </row>
    <row r="2396" spans="1:2" ht="30">
      <c r="B2396" s="600" t="s">
        <v>4882</v>
      </c>
    </row>
    <row r="2397" spans="1:2">
      <c r="B2397" s="600" t="s">
        <v>4883</v>
      </c>
    </row>
    <row r="2398" spans="1:2">
      <c r="B2398" s="600" t="s">
        <v>4884</v>
      </c>
    </row>
    <row r="2399" spans="1:2" ht="30">
      <c r="B2399" s="600" t="s">
        <v>4885</v>
      </c>
    </row>
    <row r="2400" spans="1:2" ht="30">
      <c r="B2400" s="253" t="s">
        <v>4886</v>
      </c>
    </row>
    <row r="2401" spans="1:2">
      <c r="B2401" s="600" t="s">
        <v>4887</v>
      </c>
    </row>
    <row r="2402" spans="1:2">
      <c r="B2402" s="600" t="s">
        <v>4888</v>
      </c>
    </row>
    <row r="2403" spans="1:2">
      <c r="B2403" s="600" t="s">
        <v>4891</v>
      </c>
    </row>
    <row r="2404" spans="1:2" s="252" customFormat="1">
      <c r="A2404" s="486"/>
      <c r="B2404" s="253" t="s">
        <v>4889</v>
      </c>
    </row>
    <row r="2405" spans="1:2">
      <c r="B2405" s="600" t="s">
        <v>4890</v>
      </c>
    </row>
    <row r="2406" spans="1:2">
      <c r="B2406" s="600" t="s">
        <v>4892</v>
      </c>
    </row>
    <row r="2407" spans="1:2" s="158" customFormat="1" ht="30">
      <c r="A2407" s="603">
        <v>43643</v>
      </c>
      <c r="B2407" s="157" t="s">
        <v>4893</v>
      </c>
    </row>
    <row r="2408" spans="1:2">
      <c r="B2408" s="601" t="s">
        <v>4894</v>
      </c>
    </row>
    <row r="2409" spans="1:2" ht="30">
      <c r="A2409" s="278" t="s">
        <v>4896</v>
      </c>
      <c r="B2409" s="253" t="s">
        <v>4895</v>
      </c>
    </row>
    <row r="2410" spans="1:2">
      <c r="A2410" s="477">
        <v>43648</v>
      </c>
      <c r="B2410" s="602" t="s">
        <v>4897</v>
      </c>
    </row>
    <row r="2411" spans="1:2">
      <c r="A2411" s="278" t="s">
        <v>4898</v>
      </c>
      <c r="B2411" s="604" t="s">
        <v>4899</v>
      </c>
    </row>
    <row r="2412" spans="1:2" ht="30">
      <c r="A2412" s="278" t="s">
        <v>4900</v>
      </c>
      <c r="B2412" s="604" t="s">
        <v>4901</v>
      </c>
    </row>
    <row r="2413" spans="1:2">
      <c r="A2413" s="278" t="s">
        <v>4902</v>
      </c>
    </row>
  </sheetData>
  <mergeCells count="3">
    <mergeCell ref="E177:G177"/>
    <mergeCell ref="E181:G181"/>
    <mergeCell ref="E184:G184"/>
  </mergeCells>
  <hyperlinks>
    <hyperlink ref="C223" r:id="rId1" display="http://www.climdev-africa.org/ccda5/abstract_submission" xr:uid="{00000000-0004-0000-0800-000000000000}"/>
    <hyperlink ref="C281" r:id="rId2" xr:uid="{00000000-0004-0000-0800-000001000000}"/>
    <hyperlink ref="C355" r:id="rId3" display="mailto:msteiner@wmo.int" xr:uid="{00000000-0004-0000-0800-000002000000}"/>
    <hyperlink ref="C522" display="https://je-s.rcuk.ac.uk/JeS2WebLoginSite/Login.aspx,    The system” – the Je-S System, including the associated hardware, software, databases and Web pages._x000a__x000a_“The Councils”, “we”, “us”, “our”, “ourselves” – AHRC, BBSRC, EPSRC, ESRC, MRC, NERC, STFC and ot" xr:uid="{00000000-0004-0000-0800-000003000000}"/>
    <hyperlink ref="C541" r:id="rId4" xr:uid="{00000000-0004-0000-0800-000004000000}"/>
    <hyperlink ref="A963" r:id="rId5" xr:uid="{00000000-0004-0000-0800-000005000000}"/>
  </hyperlinks>
  <pageMargins left="0.7" right="0.7" top="0.75" bottom="0.75" header="0.3" footer="0.3"/>
  <pageSetup paperSize="9" orientation="portrait" r:id="rId6"/>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7"/>
  <sheetViews>
    <sheetView workbookViewId="0">
      <selection activeCell="G7" sqref="G7"/>
    </sheetView>
  </sheetViews>
  <sheetFormatPr defaultColWidth="11.42578125" defaultRowHeight="15"/>
  <cols>
    <col min="3" max="3" width="43.140625" customWidth="1"/>
    <col min="4" max="4" width="66.140625" customWidth="1"/>
  </cols>
  <sheetData>
    <row r="1" spans="1:6" ht="15.75" customHeight="1">
      <c r="A1" s="742" t="s">
        <v>194</v>
      </c>
      <c r="B1" s="765" t="s">
        <v>286</v>
      </c>
      <c r="C1" s="766"/>
      <c r="D1" s="742" t="s">
        <v>287</v>
      </c>
    </row>
    <row r="2" spans="1:6" ht="15.75" thickBot="1">
      <c r="A2" s="743"/>
      <c r="B2" s="763"/>
      <c r="C2" s="764"/>
      <c r="D2" s="743"/>
    </row>
    <row r="3" spans="1:6" ht="15.75" customHeight="1">
      <c r="A3" s="742">
        <v>1</v>
      </c>
      <c r="B3" s="744" t="s">
        <v>288</v>
      </c>
      <c r="C3" s="745"/>
      <c r="D3" s="762">
        <v>28032</v>
      </c>
    </row>
    <row r="4" spans="1:6" ht="15.75" thickBot="1">
      <c r="A4" s="743"/>
      <c r="B4" s="746"/>
      <c r="C4" s="747"/>
      <c r="D4" s="767"/>
    </row>
    <row r="5" spans="1:6" s="227" customFormat="1" ht="94.5" customHeight="1">
      <c r="A5" s="742">
        <v>2</v>
      </c>
      <c r="B5" s="744" t="s">
        <v>289</v>
      </c>
      <c r="C5" s="759"/>
      <c r="D5" s="762">
        <v>50247</v>
      </c>
    </row>
    <row r="6" spans="1:6" s="228" customFormat="1" ht="31.5" customHeight="1">
      <c r="A6" s="757"/>
      <c r="B6" s="751" t="s">
        <v>290</v>
      </c>
      <c r="C6" s="760"/>
      <c r="D6" s="757"/>
    </row>
    <row r="7" spans="1:6" s="226" customFormat="1" ht="47.25" customHeight="1" thickBot="1">
      <c r="A7" s="758"/>
      <c r="B7" s="746" t="s">
        <v>291</v>
      </c>
      <c r="C7" s="761"/>
      <c r="D7" s="758"/>
      <c r="F7" s="226">
        <f>1079869/2019806</f>
        <v>0.53463996047145124</v>
      </c>
    </row>
    <row r="8" spans="1:6" ht="15.75">
      <c r="A8" s="742">
        <v>3</v>
      </c>
      <c r="B8" s="744" t="s">
        <v>292</v>
      </c>
      <c r="C8" s="745"/>
      <c r="D8" s="225"/>
    </row>
    <row r="9" spans="1:6">
      <c r="A9" s="750"/>
      <c r="B9" s="751"/>
      <c r="C9" s="752"/>
      <c r="D9" s="223">
        <v>26417</v>
      </c>
    </row>
    <row r="10" spans="1:6" ht="16.5" thickBot="1">
      <c r="A10" s="743"/>
      <c r="B10" s="746"/>
      <c r="C10" s="747"/>
      <c r="D10" s="224"/>
    </row>
    <row r="11" spans="1:6" ht="15.75">
      <c r="A11" s="742">
        <v>4</v>
      </c>
      <c r="B11" s="744"/>
      <c r="C11" s="745"/>
      <c r="D11" s="754">
        <v>32417</v>
      </c>
    </row>
    <row r="12" spans="1:6" ht="78.75" customHeight="1">
      <c r="A12" s="750"/>
      <c r="B12" s="751" t="s">
        <v>293</v>
      </c>
      <c r="C12" s="752"/>
      <c r="D12" s="755"/>
    </row>
    <row r="13" spans="1:6" ht="31.5" customHeight="1">
      <c r="A13" s="750"/>
      <c r="B13" s="751" t="s">
        <v>294</v>
      </c>
      <c r="C13" s="752"/>
      <c r="D13" s="755"/>
    </row>
    <row r="14" spans="1:6" ht="16.5" thickBot="1">
      <c r="A14" s="743"/>
      <c r="B14" s="763"/>
      <c r="C14" s="764"/>
      <c r="D14" s="756"/>
    </row>
    <row r="15" spans="1:6" ht="31.5" customHeight="1">
      <c r="A15" s="742">
        <v>5</v>
      </c>
      <c r="B15" s="744" t="s">
        <v>295</v>
      </c>
      <c r="C15" s="745"/>
      <c r="D15" s="748">
        <v>33381</v>
      </c>
    </row>
    <row r="16" spans="1:6" ht="15.75" thickBot="1">
      <c r="A16" s="743"/>
      <c r="B16" s="746"/>
      <c r="C16" s="747"/>
      <c r="D16" s="749"/>
    </row>
    <row r="17" spans="1:4" ht="15.75" customHeight="1">
      <c r="A17" s="742">
        <v>6</v>
      </c>
      <c r="B17" s="744" t="s">
        <v>296</v>
      </c>
      <c r="C17" s="745"/>
      <c r="D17" s="748">
        <v>16325</v>
      </c>
    </row>
    <row r="18" spans="1:4" ht="15.75" thickBot="1">
      <c r="A18" s="743"/>
      <c r="B18" s="746"/>
      <c r="C18" s="747"/>
      <c r="D18" s="749"/>
    </row>
    <row r="19" spans="1:4" ht="31.5" customHeight="1">
      <c r="A19" s="742">
        <v>7</v>
      </c>
      <c r="B19" s="744" t="s">
        <v>297</v>
      </c>
      <c r="C19" s="745"/>
      <c r="D19" s="748">
        <v>34765</v>
      </c>
    </row>
    <row r="20" spans="1:4" ht="15.75" thickBot="1">
      <c r="A20" s="743"/>
      <c r="B20" s="746"/>
      <c r="C20" s="747"/>
      <c r="D20" s="749"/>
    </row>
    <row r="21" spans="1:4" ht="47.25" customHeight="1">
      <c r="A21" s="742">
        <v>8</v>
      </c>
      <c r="B21" s="744" t="s">
        <v>298</v>
      </c>
      <c r="C21" s="745"/>
      <c r="D21" s="748">
        <v>13158</v>
      </c>
    </row>
    <row r="22" spans="1:4" ht="15.75" thickBot="1">
      <c r="A22" s="743"/>
      <c r="B22" s="746"/>
      <c r="C22" s="747"/>
      <c r="D22" s="749"/>
    </row>
    <row r="23" spans="1:4" ht="47.25" customHeight="1">
      <c r="A23" s="742">
        <v>9</v>
      </c>
      <c r="B23" s="744" t="s">
        <v>299</v>
      </c>
      <c r="C23" s="745"/>
      <c r="D23" s="748">
        <v>36673</v>
      </c>
    </row>
    <row r="24" spans="1:4" ht="15.75" thickBot="1">
      <c r="A24" s="743"/>
      <c r="B24" s="746"/>
      <c r="C24" s="747"/>
      <c r="D24" s="749"/>
    </row>
    <row r="25" spans="1:4" ht="31.5" customHeight="1">
      <c r="A25" s="742">
        <v>10</v>
      </c>
      <c r="B25" s="744" t="s">
        <v>300</v>
      </c>
      <c r="C25" s="745"/>
      <c r="D25" s="748">
        <v>50925</v>
      </c>
    </row>
    <row r="26" spans="1:4" ht="15.75" thickBot="1">
      <c r="A26" s="743"/>
      <c r="B26" s="746"/>
      <c r="C26" s="747"/>
      <c r="D26" s="749"/>
    </row>
    <row r="27" spans="1:4" ht="94.5" customHeight="1">
      <c r="A27" s="742">
        <v>11</v>
      </c>
      <c r="B27" s="744" t="s">
        <v>301</v>
      </c>
      <c r="C27" s="745"/>
      <c r="D27" s="748">
        <v>72940</v>
      </c>
    </row>
    <row r="28" spans="1:4" ht="15.75" thickBot="1">
      <c r="A28" s="743"/>
      <c r="B28" s="746"/>
      <c r="C28" s="747"/>
      <c r="D28" s="749"/>
    </row>
    <row r="29" spans="1:4" ht="16.5" customHeight="1">
      <c r="A29" s="742">
        <v>12</v>
      </c>
      <c r="B29" s="744" t="s">
        <v>302</v>
      </c>
      <c r="C29" s="745"/>
      <c r="D29" s="748">
        <v>35809</v>
      </c>
    </row>
    <row r="30" spans="1:4">
      <c r="A30" s="750"/>
      <c r="B30" s="751"/>
      <c r="C30" s="752"/>
      <c r="D30" s="753"/>
    </row>
    <row r="31" spans="1:4" ht="15.75" thickBot="1">
      <c r="A31" s="743"/>
      <c r="B31" s="746"/>
      <c r="C31" s="747"/>
      <c r="D31" s="749"/>
    </row>
    <row r="32" spans="1:4" ht="63" customHeight="1">
      <c r="A32" s="742">
        <v>13</v>
      </c>
      <c r="B32" s="744" t="s">
        <v>303</v>
      </c>
      <c r="C32" s="745"/>
      <c r="D32" s="748">
        <v>61867</v>
      </c>
    </row>
    <row r="33" spans="1:4" ht="15.75" thickBot="1">
      <c r="A33" s="743"/>
      <c r="B33" s="746"/>
      <c r="C33" s="747"/>
      <c r="D33" s="749"/>
    </row>
    <row r="34" spans="1:4" ht="15.75" customHeight="1">
      <c r="A34" s="742">
        <v>14</v>
      </c>
      <c r="B34" s="744" t="s">
        <v>304</v>
      </c>
      <c r="C34" s="745"/>
      <c r="D34" s="748">
        <v>13753</v>
      </c>
    </row>
    <row r="35" spans="1:4" ht="15.75" thickBot="1">
      <c r="A35" s="743"/>
      <c r="B35" s="746"/>
      <c r="C35" s="747"/>
      <c r="D35" s="749"/>
    </row>
    <row r="36" spans="1:4" ht="63" customHeight="1">
      <c r="A36" s="742">
        <v>15</v>
      </c>
      <c r="B36" s="744" t="s">
        <v>305</v>
      </c>
      <c r="C36" s="745"/>
      <c r="D36" s="748">
        <v>15306</v>
      </c>
    </row>
    <row r="37" spans="1:4" ht="15.75" customHeight="1" thickBot="1">
      <c r="A37" s="743"/>
      <c r="B37" s="746"/>
      <c r="C37" s="747"/>
      <c r="D37" s="749"/>
    </row>
    <row r="38" spans="1:4" ht="126" customHeight="1">
      <c r="A38" s="742">
        <v>16</v>
      </c>
      <c r="B38" s="744" t="s">
        <v>306</v>
      </c>
      <c r="C38" s="745"/>
      <c r="D38" s="748">
        <v>255130</v>
      </c>
    </row>
    <row r="39" spans="1:4" ht="15.75" thickBot="1">
      <c r="A39" s="743"/>
      <c r="B39" s="746"/>
      <c r="C39" s="747"/>
      <c r="D39" s="749"/>
    </row>
    <row r="40" spans="1:4">
      <c r="A40" s="732">
        <v>777144</v>
      </c>
      <c r="B40" s="733"/>
      <c r="C40" s="736"/>
      <c r="D40" s="737"/>
    </row>
    <row r="41" spans="1:4" ht="15.75" thickBot="1">
      <c r="A41" s="734"/>
      <c r="B41" s="735"/>
      <c r="C41" s="728"/>
      <c r="D41" s="729"/>
    </row>
    <row r="42" spans="1:4">
      <c r="A42" s="738" t="s">
        <v>307</v>
      </c>
      <c r="B42" s="739"/>
      <c r="C42" s="728"/>
      <c r="D42" s="729"/>
    </row>
    <row r="43" spans="1:4" ht="15.75" thickBot="1">
      <c r="A43" s="740"/>
      <c r="B43" s="741"/>
      <c r="C43" s="728"/>
      <c r="D43" s="729"/>
    </row>
    <row r="44" spans="1:4">
      <c r="A44" s="738" t="s">
        <v>308</v>
      </c>
      <c r="B44" s="739"/>
      <c r="C44" s="728"/>
      <c r="D44" s="729"/>
    </row>
    <row r="45" spans="1:4" ht="15.75" thickBot="1">
      <c r="A45" s="740"/>
      <c r="B45" s="741"/>
      <c r="C45" s="728"/>
      <c r="D45" s="729"/>
    </row>
    <row r="46" spans="1:4" ht="15.75" thickBot="1">
      <c r="A46" s="726"/>
      <c r="B46" s="727"/>
      <c r="C46" s="728"/>
      <c r="D46" s="729"/>
    </row>
    <row r="47" spans="1:4" ht="15.75" thickBot="1">
      <c r="A47" s="730" t="s">
        <v>309</v>
      </c>
      <c r="B47" s="731"/>
      <c r="C47" s="728"/>
      <c r="D47" s="729"/>
    </row>
  </sheetData>
  <mergeCells count="65">
    <mergeCell ref="A1:A2"/>
    <mergeCell ref="B1:C2"/>
    <mergeCell ref="D1:D2"/>
    <mergeCell ref="A3:A4"/>
    <mergeCell ref="B3:C4"/>
    <mergeCell ref="D3:D4"/>
    <mergeCell ref="D11:D14"/>
    <mergeCell ref="A5:A7"/>
    <mergeCell ref="B5:C5"/>
    <mergeCell ref="B6:C6"/>
    <mergeCell ref="B7:C7"/>
    <mergeCell ref="D5:D7"/>
    <mergeCell ref="A8:A10"/>
    <mergeCell ref="B8:C10"/>
    <mergeCell ref="A11:A14"/>
    <mergeCell ref="B11:C11"/>
    <mergeCell ref="B12:C12"/>
    <mergeCell ref="B13:C13"/>
    <mergeCell ref="B14:C14"/>
    <mergeCell ref="A15:A16"/>
    <mergeCell ref="B15:C16"/>
    <mergeCell ref="D15:D16"/>
    <mergeCell ref="A17:A18"/>
    <mergeCell ref="B17:C18"/>
    <mergeCell ref="D17:D18"/>
    <mergeCell ref="A19:A20"/>
    <mergeCell ref="B19:C20"/>
    <mergeCell ref="D19:D20"/>
    <mergeCell ref="A21:A22"/>
    <mergeCell ref="B21:C22"/>
    <mergeCell ref="D21:D22"/>
    <mergeCell ref="A23:A24"/>
    <mergeCell ref="B23:C24"/>
    <mergeCell ref="D23:D24"/>
    <mergeCell ref="A25:A26"/>
    <mergeCell ref="B25:C26"/>
    <mergeCell ref="D25:D26"/>
    <mergeCell ref="A27:A28"/>
    <mergeCell ref="B27:C28"/>
    <mergeCell ref="D27:D28"/>
    <mergeCell ref="A29:A31"/>
    <mergeCell ref="B29:C31"/>
    <mergeCell ref="D29:D31"/>
    <mergeCell ref="A32:A33"/>
    <mergeCell ref="B32:C33"/>
    <mergeCell ref="D32:D33"/>
    <mergeCell ref="A34:A35"/>
    <mergeCell ref="B34:C35"/>
    <mergeCell ref="D34:D35"/>
    <mergeCell ref="A36:A37"/>
    <mergeCell ref="B36:C37"/>
    <mergeCell ref="D36:D37"/>
    <mergeCell ref="A38:A39"/>
    <mergeCell ref="B38:C39"/>
    <mergeCell ref="D38:D39"/>
    <mergeCell ref="A46:B46"/>
    <mergeCell ref="C46:D46"/>
    <mergeCell ref="A47:B47"/>
    <mergeCell ref="C47:D47"/>
    <mergeCell ref="A40:B41"/>
    <mergeCell ref="C40:D41"/>
    <mergeCell ref="A42:B43"/>
    <mergeCell ref="C42:D43"/>
    <mergeCell ref="A44:B45"/>
    <mergeCell ref="C44:D4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8.85546875"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1"/>
  <sheetViews>
    <sheetView workbookViewId="0">
      <pane ySplit="1" topLeftCell="A47" activePane="bottomLeft" state="frozen"/>
      <selection pane="bottomLeft" activeCell="D7" sqref="D7"/>
    </sheetView>
  </sheetViews>
  <sheetFormatPr defaultColWidth="8.85546875" defaultRowHeight="15"/>
  <cols>
    <col min="1" max="1" width="2.85546875" style="9" customWidth="1"/>
    <col min="2" max="2" width="35.140625" customWidth="1"/>
    <col min="3" max="3" width="40.42578125" customWidth="1"/>
    <col min="4" max="4" width="49.140625" customWidth="1"/>
    <col min="5" max="5" width="50.42578125" customWidth="1"/>
    <col min="6" max="6" width="19.5703125" hidden="1" customWidth="1"/>
    <col min="7" max="7" width="11.28515625" hidden="1" customWidth="1"/>
    <col min="8" max="8" width="12.28515625" customWidth="1"/>
  </cols>
  <sheetData>
    <row r="1" spans="1:8">
      <c r="B1" s="9" t="s">
        <v>2146</v>
      </c>
      <c r="C1" s="9" t="s">
        <v>2149</v>
      </c>
      <c r="D1" s="279" t="s">
        <v>2147</v>
      </c>
      <c r="E1" s="9" t="s">
        <v>2153</v>
      </c>
      <c r="F1" s="9" t="s">
        <v>2145</v>
      </c>
      <c r="G1" s="158" t="s">
        <v>2819</v>
      </c>
      <c r="H1" s="9" t="s">
        <v>2893</v>
      </c>
    </row>
    <row r="2" spans="1:8" s="283" customFormat="1" ht="75">
      <c r="A2" s="348">
        <v>1</v>
      </c>
      <c r="B2" s="280" t="s">
        <v>2148</v>
      </c>
      <c r="C2" s="281" t="s">
        <v>2150</v>
      </c>
      <c r="D2" s="281" t="s">
        <v>2151</v>
      </c>
      <c r="E2" s="281" t="s">
        <v>2164</v>
      </c>
      <c r="F2" s="281" t="s">
        <v>2163</v>
      </c>
      <c r="G2" s="283" t="s">
        <v>673</v>
      </c>
    </row>
    <row r="3" spans="1:8" s="283" customFormat="1" ht="120">
      <c r="A3" s="348">
        <v>2</v>
      </c>
      <c r="B3" s="280" t="s">
        <v>2152</v>
      </c>
      <c r="C3" s="281" t="s">
        <v>2816</v>
      </c>
      <c r="D3" s="281" t="s">
        <v>2817</v>
      </c>
      <c r="E3" s="281" t="s">
        <v>2154</v>
      </c>
      <c r="F3" s="281" t="s">
        <v>2204</v>
      </c>
      <c r="G3" s="283" t="s">
        <v>673</v>
      </c>
    </row>
    <row r="4" spans="1:8" s="283" customFormat="1" ht="45">
      <c r="A4" s="348">
        <v>3</v>
      </c>
      <c r="B4" s="280" t="s">
        <v>2155</v>
      </c>
      <c r="C4" s="281" t="s">
        <v>2156</v>
      </c>
      <c r="D4" s="281" t="s">
        <v>2818</v>
      </c>
      <c r="E4" s="281" t="s">
        <v>2165</v>
      </c>
      <c r="F4" s="281" t="s">
        <v>2202</v>
      </c>
      <c r="G4" s="283" t="s">
        <v>673</v>
      </c>
    </row>
    <row r="5" spans="1:8" s="283" customFormat="1" ht="45">
      <c r="A5" s="348">
        <v>4</v>
      </c>
      <c r="B5" s="280" t="s">
        <v>2157</v>
      </c>
      <c r="C5" s="281" t="s">
        <v>2205</v>
      </c>
      <c r="D5" s="280" t="s">
        <v>2158</v>
      </c>
      <c r="E5" s="281" t="s">
        <v>2159</v>
      </c>
      <c r="F5" s="282" t="s">
        <v>2203</v>
      </c>
      <c r="G5" s="282" t="s">
        <v>2820</v>
      </c>
    </row>
    <row r="6" spans="1:8" s="283" customFormat="1" ht="60">
      <c r="A6" s="348">
        <v>5</v>
      </c>
      <c r="B6" s="280" t="s">
        <v>2160</v>
      </c>
      <c r="C6" s="281" t="s">
        <v>2528</v>
      </c>
      <c r="D6" s="281" t="s">
        <v>2161</v>
      </c>
      <c r="E6" s="281" t="s">
        <v>2162</v>
      </c>
      <c r="F6" s="282" t="s">
        <v>2576</v>
      </c>
      <c r="G6" s="283" t="s">
        <v>673</v>
      </c>
    </row>
    <row r="7" spans="1:8" s="283" customFormat="1" ht="75">
      <c r="A7" s="348">
        <v>6</v>
      </c>
      <c r="B7" s="282" t="s">
        <v>2487</v>
      </c>
      <c r="C7" s="283" t="s">
        <v>2486</v>
      </c>
      <c r="D7" s="282" t="s">
        <v>2685</v>
      </c>
      <c r="E7" s="282" t="s">
        <v>2488</v>
      </c>
      <c r="F7" s="283" t="s">
        <v>2537</v>
      </c>
      <c r="G7" s="282" t="s">
        <v>2821</v>
      </c>
    </row>
    <row r="8" spans="1:8" s="283" customFormat="1" ht="45">
      <c r="A8" s="348">
        <v>7</v>
      </c>
      <c r="B8" s="283" t="s">
        <v>2535</v>
      </c>
      <c r="C8" s="283" t="s">
        <v>2557</v>
      </c>
      <c r="D8" s="282" t="s">
        <v>2536</v>
      </c>
      <c r="E8" s="283" t="s">
        <v>2539</v>
      </c>
      <c r="F8" s="281" t="s">
        <v>2538</v>
      </c>
      <c r="G8" s="283" t="s">
        <v>673</v>
      </c>
    </row>
    <row r="9" spans="1:8" ht="60">
      <c r="A9" s="348">
        <v>8</v>
      </c>
      <c r="B9" s="370" t="s">
        <v>2687</v>
      </c>
      <c r="C9" s="283" t="s">
        <v>2686</v>
      </c>
      <c r="D9" s="283" t="s">
        <v>2823</v>
      </c>
      <c r="E9" s="283" t="s">
        <v>2539</v>
      </c>
      <c r="F9" s="359" t="s">
        <v>2688</v>
      </c>
      <c r="G9" s="359" t="s">
        <v>2822</v>
      </c>
    </row>
    <row r="10" spans="1:8">
      <c r="A10" s="348">
        <v>9</v>
      </c>
      <c r="B10" s="337" t="s">
        <v>2558</v>
      </c>
      <c r="C10" s="372">
        <v>42736</v>
      </c>
      <c r="D10" s="283"/>
      <c r="E10" s="283"/>
      <c r="G10" s="371" t="s">
        <v>673</v>
      </c>
    </row>
    <row r="11" spans="1:8">
      <c r="A11" s="381">
        <v>10</v>
      </c>
      <c r="B11" s="382" t="s">
        <v>2559</v>
      </c>
      <c r="C11" s="383"/>
      <c r="D11" s="383"/>
      <c r="E11" s="383"/>
    </row>
    <row r="12" spans="1:8" s="283" customFormat="1" ht="30">
      <c r="A12" s="348">
        <v>11</v>
      </c>
      <c r="B12" s="337" t="s">
        <v>2584</v>
      </c>
      <c r="C12" s="283" t="s">
        <v>2585</v>
      </c>
      <c r="D12" s="283" t="s">
        <v>2883</v>
      </c>
      <c r="E12" s="283" t="s">
        <v>2586</v>
      </c>
      <c r="F12" s="281" t="s">
        <v>2596</v>
      </c>
      <c r="H12" s="283" t="s">
        <v>2894</v>
      </c>
    </row>
    <row r="13" spans="1:8" s="283" customFormat="1" ht="30">
      <c r="A13" s="348">
        <v>12</v>
      </c>
      <c r="B13" s="370" t="s">
        <v>2790</v>
      </c>
      <c r="E13" s="283" t="s">
        <v>2792</v>
      </c>
    </row>
    <row r="14" spans="1:8" s="283" customFormat="1">
      <c r="A14" s="348">
        <v>13</v>
      </c>
      <c r="B14" s="283" t="s">
        <v>2791</v>
      </c>
    </row>
    <row r="15" spans="1:8" s="283" customFormat="1">
      <c r="A15" s="348">
        <v>14</v>
      </c>
      <c r="B15" s="337" t="s">
        <v>2794</v>
      </c>
      <c r="C15" s="283" t="s">
        <v>2795</v>
      </c>
      <c r="D15" s="283" t="s">
        <v>2796</v>
      </c>
      <c r="E15" s="283" t="s">
        <v>2797</v>
      </c>
      <c r="H15" s="283" t="s">
        <v>2896</v>
      </c>
    </row>
    <row r="16" spans="1:8" s="385" customFormat="1" ht="30">
      <c r="A16" s="384">
        <v>15</v>
      </c>
      <c r="B16" s="386" t="s">
        <v>2824</v>
      </c>
      <c r="C16" s="385" t="s">
        <v>2813</v>
      </c>
      <c r="D16" s="385" t="s">
        <v>2814</v>
      </c>
      <c r="E16" s="385" t="s">
        <v>2815</v>
      </c>
    </row>
    <row r="17" spans="1:8" s="283" customFormat="1" ht="120">
      <c r="A17" s="348">
        <v>2</v>
      </c>
      <c r="B17" s="280" t="s">
        <v>2152</v>
      </c>
      <c r="C17" s="281" t="s">
        <v>2816</v>
      </c>
      <c r="D17" s="281" t="s">
        <v>2817</v>
      </c>
      <c r="E17" s="281" t="s">
        <v>2154</v>
      </c>
      <c r="F17" s="281" t="s">
        <v>2204</v>
      </c>
      <c r="G17" s="283" t="s">
        <v>673</v>
      </c>
    </row>
    <row r="18" spans="1:8" s="283" customFormat="1" ht="30">
      <c r="A18" s="348">
        <v>16</v>
      </c>
      <c r="B18" s="283" t="s">
        <v>2862</v>
      </c>
      <c r="C18" s="283" t="s">
        <v>2932</v>
      </c>
      <c r="D18" s="282" t="s">
        <v>2866</v>
      </c>
      <c r="E18" s="283" t="s">
        <v>2887</v>
      </c>
      <c r="H18" s="283" t="s">
        <v>2895</v>
      </c>
    </row>
    <row r="19" spans="1:8" s="283" customFormat="1" ht="30">
      <c r="A19" s="348">
        <v>17</v>
      </c>
      <c r="B19" s="283" t="s">
        <v>2879</v>
      </c>
      <c r="C19" s="283" t="s">
        <v>2880</v>
      </c>
      <c r="D19" s="283" t="s">
        <v>2881</v>
      </c>
      <c r="E19" s="283" t="s">
        <v>2886</v>
      </c>
      <c r="F19" s="282" t="s">
        <v>2882</v>
      </c>
      <c r="H19" s="283" t="s">
        <v>2895</v>
      </c>
    </row>
    <row r="20" spans="1:8">
      <c r="A20" s="9">
        <v>18</v>
      </c>
      <c r="B20" s="371" t="s">
        <v>2888</v>
      </c>
      <c r="C20" s="371" t="s">
        <v>2889</v>
      </c>
      <c r="D20" s="371" t="s">
        <v>2884</v>
      </c>
      <c r="E20" s="371" t="s">
        <v>2885</v>
      </c>
      <c r="H20" s="371" t="s">
        <v>2894</v>
      </c>
    </row>
    <row r="21" spans="1:8" ht="30">
      <c r="A21" s="9">
        <v>19</v>
      </c>
      <c r="B21" s="359" t="s">
        <v>2897</v>
      </c>
      <c r="C21" s="334" t="s">
        <v>2890</v>
      </c>
      <c r="D21" s="334" t="s">
        <v>2891</v>
      </c>
      <c r="E21" s="334" t="s">
        <v>2892</v>
      </c>
      <c r="H21" s="371" t="s">
        <v>2894</v>
      </c>
    </row>
    <row r="22" spans="1:8">
      <c r="A22" s="9">
        <v>20</v>
      </c>
      <c r="B22" s="371" t="s">
        <v>2899</v>
      </c>
      <c r="C22" s="371" t="s">
        <v>2900</v>
      </c>
      <c r="D22" s="371" t="s">
        <v>2901</v>
      </c>
      <c r="E22" s="371" t="s">
        <v>2902</v>
      </c>
      <c r="H22" s="371" t="s">
        <v>2903</v>
      </c>
    </row>
    <row r="23" spans="1:8" ht="30">
      <c r="A23" s="9">
        <v>21</v>
      </c>
      <c r="B23" s="334" t="s">
        <v>2904</v>
      </c>
      <c r="C23" s="334" t="s">
        <v>2905</v>
      </c>
      <c r="D23" s="388" t="s">
        <v>2908</v>
      </c>
      <c r="E23" s="371" t="s">
        <v>2910</v>
      </c>
      <c r="H23" s="371" t="s">
        <v>2911</v>
      </c>
    </row>
    <row r="24" spans="1:8" ht="30">
      <c r="A24" s="9">
        <v>22</v>
      </c>
      <c r="B24" s="371" t="s">
        <v>2906</v>
      </c>
      <c r="C24" s="371" t="s">
        <v>2907</v>
      </c>
      <c r="D24" s="359" t="s">
        <v>2909</v>
      </c>
      <c r="E24" s="371" t="s">
        <v>2910</v>
      </c>
      <c r="H24" s="371" t="s">
        <v>2912</v>
      </c>
    </row>
    <row r="25" spans="1:8">
      <c r="B25" s="371"/>
      <c r="C25" s="371"/>
    </row>
    <row r="26" spans="1:8" s="252" customFormat="1" ht="45">
      <c r="A26" s="416"/>
      <c r="C26" s="417" t="s">
        <v>3162</v>
      </c>
      <c r="D26" s="253" t="s">
        <v>3160</v>
      </c>
      <c r="E26" s="261" t="s">
        <v>3163</v>
      </c>
      <c r="H26" s="252" t="s">
        <v>3161</v>
      </c>
    </row>
    <row r="27" spans="1:8" s="252" customFormat="1" ht="30">
      <c r="A27" s="416"/>
      <c r="C27" s="417" t="s">
        <v>3164</v>
      </c>
      <c r="D27" s="253" t="s">
        <v>3165</v>
      </c>
      <c r="E27" s="252" t="s">
        <v>3166</v>
      </c>
      <c r="H27" s="252" t="s">
        <v>3167</v>
      </c>
    </row>
    <row r="28" spans="1:8" s="252" customFormat="1" ht="30">
      <c r="A28" s="416"/>
      <c r="C28" s="417" t="s">
        <v>3168</v>
      </c>
      <c r="D28" s="261" t="s">
        <v>3169</v>
      </c>
      <c r="E28" s="252" t="s">
        <v>3170</v>
      </c>
      <c r="H28" s="252" t="s">
        <v>3171</v>
      </c>
    </row>
    <row r="29" spans="1:8">
      <c r="C29" s="417" t="s">
        <v>3172</v>
      </c>
      <c r="D29" t="s">
        <v>3173</v>
      </c>
      <c r="E29" t="s">
        <v>3174</v>
      </c>
      <c r="H29" s="418" t="s">
        <v>3175</v>
      </c>
    </row>
    <row r="30" spans="1:8" s="13" customFormat="1">
      <c r="A30" s="422"/>
      <c r="C30" s="423" t="s">
        <v>3187</v>
      </c>
      <c r="D30" s="13" t="s">
        <v>3185</v>
      </c>
      <c r="E30" s="13" t="s">
        <v>3186</v>
      </c>
    </row>
    <row r="31" spans="1:8">
      <c r="C31" s="417"/>
      <c r="D31" t="s">
        <v>3188</v>
      </c>
      <c r="E31" t="s">
        <v>3189</v>
      </c>
      <c r="H31" s="418" t="s">
        <v>2894</v>
      </c>
    </row>
    <row r="32" spans="1:8">
      <c r="C32" s="417" t="s">
        <v>3191</v>
      </c>
      <c r="D32" t="s">
        <v>3192</v>
      </c>
      <c r="E32" t="s">
        <v>3193</v>
      </c>
    </row>
    <row r="34" spans="1:8" ht="210">
      <c r="C34" s="424" t="s">
        <v>3196</v>
      </c>
      <c r="D34" s="419" t="s">
        <v>3197</v>
      </c>
    </row>
    <row r="35" spans="1:8" s="252" customFormat="1">
      <c r="A35" s="416"/>
      <c r="B35" s="252" t="s">
        <v>3198</v>
      </c>
      <c r="C35" s="252" t="s">
        <v>3201</v>
      </c>
      <c r="D35" s="252" t="s">
        <v>3199</v>
      </c>
      <c r="E35" s="252" t="s">
        <v>3200</v>
      </c>
    </row>
    <row r="36" spans="1:8" s="252" customFormat="1">
      <c r="A36" s="416"/>
      <c r="E36" s="252" t="s">
        <v>3589</v>
      </c>
    </row>
    <row r="37" spans="1:8" s="160" customFormat="1">
      <c r="A37" s="9"/>
      <c r="C37" s="160" t="s">
        <v>3587</v>
      </c>
      <c r="D37" s="508" t="s">
        <v>3588</v>
      </c>
    </row>
    <row r="38" spans="1:8" ht="45">
      <c r="C38" s="1" t="s">
        <v>3585</v>
      </c>
      <c r="D38" s="508" t="s">
        <v>3586</v>
      </c>
      <c r="E38" s="508" t="s">
        <v>3590</v>
      </c>
    </row>
    <row r="39" spans="1:8" ht="75">
      <c r="C39" s="1" t="s">
        <v>3583</v>
      </c>
      <c r="D39" s="508" t="s">
        <v>3584</v>
      </c>
      <c r="E39" s="508" t="s">
        <v>3591</v>
      </c>
    </row>
    <row r="40" spans="1:8" s="1" customFormat="1" ht="28.5" customHeight="1">
      <c r="A40" s="9"/>
      <c r="B40" s="1" t="s">
        <v>3592</v>
      </c>
      <c r="C40" s="1" t="s">
        <v>3593</v>
      </c>
      <c r="D40" s="508" t="s">
        <v>3595</v>
      </c>
      <c r="E40" s="1" t="s">
        <v>3594</v>
      </c>
    </row>
    <row r="41" spans="1:8">
      <c r="B41" t="s">
        <v>3597</v>
      </c>
      <c r="C41" s="1" t="s">
        <v>3598</v>
      </c>
    </row>
    <row r="42" spans="1:8">
      <c r="B42" t="s">
        <v>3599</v>
      </c>
      <c r="C42" s="1" t="s">
        <v>3600</v>
      </c>
      <c r="D42" s="510" t="s">
        <v>3601</v>
      </c>
      <c r="E42" t="s">
        <v>3602</v>
      </c>
      <c r="H42" t="s">
        <v>3603</v>
      </c>
    </row>
    <row r="43" spans="1:8" ht="45">
      <c r="B43" s="517" t="s">
        <v>3683</v>
      </c>
      <c r="C43" s="1" t="s">
        <v>3684</v>
      </c>
      <c r="D43" s="517" t="s">
        <v>3685</v>
      </c>
    </row>
    <row r="44" spans="1:8">
      <c r="B44" t="s">
        <v>3686</v>
      </c>
      <c r="C44" s="1" t="s">
        <v>3691</v>
      </c>
      <c r="D44" s="517" t="s">
        <v>3687</v>
      </c>
      <c r="E44" t="s">
        <v>3200</v>
      </c>
      <c r="H44" t="s">
        <v>3603</v>
      </c>
    </row>
    <row r="45" spans="1:8" ht="45">
      <c r="B45" s="517" t="s">
        <v>3694</v>
      </c>
      <c r="C45" s="1" t="s">
        <v>3692</v>
      </c>
      <c r="D45" s="517" t="s">
        <v>3693</v>
      </c>
    </row>
    <row r="46" spans="1:8" ht="30">
      <c r="B46" t="s">
        <v>3705</v>
      </c>
      <c r="C46" s="1" t="s">
        <v>3706</v>
      </c>
      <c r="D46" s="517" t="s">
        <v>3707</v>
      </c>
    </row>
    <row r="47" spans="1:8" ht="73.150000000000006" customHeight="1">
      <c r="B47" s="517" t="s">
        <v>3712</v>
      </c>
      <c r="C47" s="1" t="s">
        <v>3713</v>
      </c>
      <c r="D47" s="517" t="s">
        <v>3716</v>
      </c>
    </row>
    <row r="48" spans="1:8" ht="75">
      <c r="D48" s="517" t="s">
        <v>3717</v>
      </c>
    </row>
    <row r="49" spans="2:4" ht="60">
      <c r="D49" s="517" t="s">
        <v>3719</v>
      </c>
    </row>
    <row r="50" spans="2:4" ht="30">
      <c r="B50" s="1" t="s">
        <v>3720</v>
      </c>
      <c r="C50" s="1" t="s">
        <v>3748</v>
      </c>
      <c r="D50" s="517" t="s">
        <v>3721</v>
      </c>
    </row>
    <row r="51" spans="2:4">
      <c r="D51" s="541" t="s">
        <v>3749</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0"/>
  <sheetViews>
    <sheetView workbookViewId="0">
      <selection activeCell="B2" sqref="B2"/>
    </sheetView>
  </sheetViews>
  <sheetFormatPr defaultColWidth="8.85546875" defaultRowHeight="15"/>
  <cols>
    <col min="1" max="1" width="7.85546875" customWidth="1"/>
    <col min="2" max="2" width="37.5703125" customWidth="1"/>
    <col min="3" max="3" width="23.7109375" customWidth="1"/>
    <col min="4" max="4" width="19.5703125" customWidth="1"/>
    <col min="6" max="6" width="39.5703125" customWidth="1"/>
  </cols>
  <sheetData>
    <row r="1" spans="1:6" s="592" customFormat="1" ht="19.5" thickBot="1">
      <c r="A1" s="593" t="s">
        <v>4702</v>
      </c>
      <c r="B1" s="594" t="s">
        <v>4701</v>
      </c>
      <c r="C1" s="594" t="s">
        <v>4697</v>
      </c>
      <c r="D1" s="594" t="s">
        <v>4698</v>
      </c>
      <c r="E1" s="594" t="s">
        <v>4699</v>
      </c>
      <c r="F1" s="594" t="s">
        <v>4700</v>
      </c>
    </row>
    <row r="2" spans="1:6">
      <c r="A2" s="283"/>
      <c r="B2" s="283"/>
      <c r="C2" s="283"/>
      <c r="D2" s="283"/>
      <c r="E2" s="283"/>
      <c r="F2" s="283"/>
    </row>
    <row r="3" spans="1:6">
      <c r="A3" s="283"/>
      <c r="B3" s="283"/>
      <c r="C3" s="283"/>
      <c r="D3" s="283"/>
      <c r="E3" s="283"/>
      <c r="F3" s="283"/>
    </row>
    <row r="4" spans="1:6">
      <c r="A4" s="283"/>
      <c r="B4" s="283"/>
      <c r="C4" s="283"/>
      <c r="D4" s="283"/>
      <c r="E4" s="283"/>
      <c r="F4" s="283"/>
    </row>
    <row r="5" spans="1:6">
      <c r="A5" s="283"/>
      <c r="B5" s="283"/>
      <c r="C5" s="283"/>
      <c r="D5" s="283"/>
      <c r="E5" s="283"/>
      <c r="F5" s="283"/>
    </row>
    <row r="6" spans="1:6">
      <c r="A6" s="283"/>
      <c r="B6" s="283"/>
      <c r="C6" s="283"/>
      <c r="D6" s="283"/>
      <c r="E6" s="283"/>
      <c r="F6" s="283"/>
    </row>
    <row r="7" spans="1:6">
      <c r="A7" s="283"/>
      <c r="B7" s="283"/>
      <c r="C7" s="283"/>
      <c r="D7" s="283"/>
      <c r="E7" s="283"/>
      <c r="F7" s="283"/>
    </row>
    <row r="8" spans="1:6">
      <c r="A8" s="283"/>
      <c r="B8" s="283"/>
      <c r="C8" s="283"/>
      <c r="D8" s="283"/>
      <c r="E8" s="283"/>
      <c r="F8" s="283"/>
    </row>
    <row r="9" spans="1:6">
      <c r="A9" s="283"/>
      <c r="B9" s="283"/>
      <c r="C9" s="283"/>
      <c r="D9" s="283"/>
      <c r="E9" s="283"/>
      <c r="F9" s="283"/>
    </row>
    <row r="10" spans="1:6">
      <c r="A10" s="283"/>
      <c r="B10" s="283"/>
      <c r="C10" s="283"/>
      <c r="D10" s="283"/>
      <c r="E10" s="283"/>
      <c r="F10" s="283"/>
    </row>
    <row r="11" spans="1:6">
      <c r="A11" s="283"/>
      <c r="B11" s="283"/>
      <c r="C11" s="283"/>
      <c r="D11" s="283"/>
      <c r="E11" s="283"/>
      <c r="F11" s="283"/>
    </row>
    <row r="12" spans="1:6">
      <c r="A12" s="283"/>
      <c r="B12" s="283"/>
      <c r="C12" s="283"/>
      <c r="D12" s="283"/>
      <c r="E12" s="283"/>
      <c r="F12" s="283"/>
    </row>
    <row r="13" spans="1:6">
      <c r="A13" s="283"/>
      <c r="B13" s="283"/>
      <c r="C13" s="283"/>
      <c r="D13" s="283"/>
      <c r="E13" s="283"/>
      <c r="F13" s="283"/>
    </row>
    <row r="14" spans="1:6">
      <c r="A14" s="283"/>
      <c r="B14" s="283"/>
      <c r="C14" s="283"/>
      <c r="D14" s="283"/>
      <c r="E14" s="283"/>
      <c r="F14" s="283"/>
    </row>
    <row r="15" spans="1:6">
      <c r="A15" s="283"/>
      <c r="B15" s="283"/>
      <c r="C15" s="283"/>
      <c r="D15" s="283"/>
      <c r="E15" s="283"/>
      <c r="F15" s="283"/>
    </row>
    <row r="16" spans="1:6">
      <c r="A16" s="283"/>
      <c r="B16" s="283"/>
      <c r="C16" s="283"/>
      <c r="D16" s="283"/>
      <c r="E16" s="283"/>
      <c r="F16" s="283"/>
    </row>
    <row r="17" spans="1:6">
      <c r="A17" s="283"/>
      <c r="B17" s="283"/>
      <c r="C17" s="283"/>
      <c r="D17" s="283"/>
      <c r="E17" s="283"/>
      <c r="F17" s="283"/>
    </row>
    <row r="18" spans="1:6">
      <c r="A18" s="283"/>
      <c r="B18" s="283"/>
      <c r="C18" s="283"/>
      <c r="D18" s="283"/>
      <c r="E18" s="283"/>
      <c r="F18" s="283"/>
    </row>
    <row r="19" spans="1:6">
      <c r="A19" s="283"/>
      <c r="B19" s="283"/>
      <c r="C19" s="283"/>
      <c r="D19" s="283"/>
      <c r="E19" s="283"/>
      <c r="F19" s="283"/>
    </row>
    <row r="20" spans="1:6">
      <c r="A20" s="283"/>
      <c r="B20" s="283"/>
      <c r="C20" s="283"/>
      <c r="D20" s="283"/>
      <c r="E20" s="283"/>
      <c r="F20" s="283"/>
    </row>
    <row r="21" spans="1:6">
      <c r="A21" s="283"/>
      <c r="B21" s="283"/>
      <c r="C21" s="283"/>
      <c r="D21" s="283"/>
      <c r="E21" s="283"/>
      <c r="F21" s="283"/>
    </row>
    <row r="22" spans="1:6">
      <c r="A22" s="283"/>
      <c r="B22" s="283"/>
      <c r="C22" s="283"/>
      <c r="D22" s="283"/>
      <c r="E22" s="283"/>
      <c r="F22" s="283"/>
    </row>
    <row r="23" spans="1:6">
      <c r="A23" s="283"/>
      <c r="B23" s="283"/>
      <c r="C23" s="283"/>
      <c r="D23" s="283"/>
      <c r="E23" s="283"/>
      <c r="F23" s="283"/>
    </row>
    <row r="24" spans="1:6">
      <c r="A24" s="283"/>
      <c r="B24" s="283"/>
      <c r="C24" s="283"/>
      <c r="D24" s="283"/>
      <c r="E24" s="283"/>
      <c r="F24" s="283"/>
    </row>
    <row r="25" spans="1:6">
      <c r="A25" s="283"/>
      <c r="B25" s="283"/>
      <c r="C25" s="283"/>
      <c r="D25" s="283"/>
      <c r="E25" s="283"/>
      <c r="F25" s="283"/>
    </row>
    <row r="26" spans="1:6">
      <c r="A26" s="283"/>
      <c r="B26" s="283"/>
      <c r="C26" s="283"/>
      <c r="D26" s="283"/>
      <c r="E26" s="283"/>
      <c r="F26" s="283"/>
    </row>
    <row r="27" spans="1:6">
      <c r="A27" s="283"/>
      <c r="B27" s="283"/>
      <c r="C27" s="283"/>
      <c r="D27" s="283"/>
      <c r="E27" s="283"/>
      <c r="F27" s="283"/>
    </row>
    <row r="28" spans="1:6">
      <c r="A28" s="283"/>
      <c r="B28" s="283"/>
      <c r="C28" s="283"/>
      <c r="D28" s="283"/>
      <c r="E28" s="283"/>
      <c r="F28" s="283"/>
    </row>
    <row r="29" spans="1:6">
      <c r="A29" s="283"/>
      <c r="B29" s="283"/>
      <c r="C29" s="283"/>
      <c r="D29" s="283"/>
      <c r="E29" s="283"/>
      <c r="F29" s="283"/>
    </row>
    <row r="30" spans="1:6">
      <c r="A30" s="283"/>
      <c r="B30" s="283"/>
      <c r="C30" s="283"/>
      <c r="D30" s="283"/>
      <c r="E30" s="283"/>
      <c r="F30" s="283"/>
    </row>
    <row r="31" spans="1:6">
      <c r="A31" s="283"/>
      <c r="B31" s="283"/>
      <c r="C31" s="283"/>
      <c r="D31" s="283"/>
      <c r="E31" s="283"/>
      <c r="F31" s="283"/>
    </row>
    <row r="32" spans="1:6">
      <c r="A32" s="283"/>
      <c r="B32" s="283"/>
      <c r="C32" s="283"/>
      <c r="D32" s="283"/>
      <c r="E32" s="283"/>
      <c r="F32" s="283"/>
    </row>
    <row r="33" spans="1:6">
      <c r="A33" s="283"/>
      <c r="B33" s="283"/>
      <c r="C33" s="283"/>
      <c r="D33" s="283"/>
      <c r="E33" s="283"/>
      <c r="F33" s="283"/>
    </row>
    <row r="34" spans="1:6">
      <c r="A34" s="283"/>
      <c r="B34" s="283"/>
      <c r="C34" s="283"/>
      <c r="D34" s="283"/>
      <c r="E34" s="283"/>
      <c r="F34" s="283"/>
    </row>
    <row r="35" spans="1:6">
      <c r="A35" s="283"/>
      <c r="B35" s="283"/>
      <c r="C35" s="283"/>
      <c r="D35" s="283"/>
      <c r="E35" s="283"/>
      <c r="F35" s="283"/>
    </row>
    <row r="36" spans="1:6">
      <c r="A36" s="283"/>
      <c r="B36" s="283"/>
      <c r="C36" s="283"/>
      <c r="D36" s="283"/>
      <c r="E36" s="283"/>
      <c r="F36" s="283"/>
    </row>
    <row r="37" spans="1:6">
      <c r="A37" s="283"/>
      <c r="B37" s="283"/>
      <c r="C37" s="283"/>
      <c r="D37" s="283"/>
      <c r="E37" s="283"/>
      <c r="F37" s="283"/>
    </row>
    <row r="38" spans="1:6">
      <c r="A38" s="283"/>
      <c r="B38" s="283"/>
      <c r="C38" s="283"/>
      <c r="D38" s="283"/>
      <c r="E38" s="283"/>
      <c r="F38" s="283"/>
    </row>
    <row r="39" spans="1:6">
      <c r="A39" s="283"/>
      <c r="B39" s="283"/>
      <c r="C39" s="283"/>
      <c r="D39" s="283"/>
      <c r="E39" s="283"/>
      <c r="F39" s="283"/>
    </row>
    <row r="40" spans="1:6">
      <c r="A40" s="283"/>
      <c r="B40" s="283"/>
      <c r="C40" s="283"/>
      <c r="D40" s="283"/>
      <c r="E40" s="283"/>
      <c r="F40" s="283"/>
    </row>
    <row r="41" spans="1:6">
      <c r="A41" s="283"/>
      <c r="B41" s="283"/>
      <c r="C41" s="283"/>
      <c r="D41" s="283"/>
      <c r="E41" s="283"/>
      <c r="F41" s="283"/>
    </row>
    <row r="42" spans="1:6">
      <c r="A42" s="283"/>
      <c r="B42" s="283"/>
      <c r="C42" s="283"/>
      <c r="D42" s="283"/>
      <c r="E42" s="283"/>
      <c r="F42" s="283"/>
    </row>
    <row r="43" spans="1:6">
      <c r="A43" s="283"/>
      <c r="B43" s="283"/>
      <c r="C43" s="283"/>
      <c r="D43" s="283"/>
      <c r="E43" s="283"/>
      <c r="F43" s="283"/>
    </row>
    <row r="44" spans="1:6">
      <c r="A44" s="283"/>
      <c r="B44" s="283"/>
      <c r="C44" s="283"/>
      <c r="D44" s="283"/>
      <c r="E44" s="283"/>
      <c r="F44" s="283"/>
    </row>
    <row r="45" spans="1:6">
      <c r="A45" s="283"/>
      <c r="B45" s="283"/>
      <c r="C45" s="283"/>
      <c r="D45" s="283"/>
      <c r="E45" s="283"/>
      <c r="F45" s="283"/>
    </row>
    <row r="46" spans="1:6">
      <c r="A46" s="283"/>
      <c r="B46" s="283"/>
      <c r="C46" s="283"/>
      <c r="D46" s="283"/>
      <c r="E46" s="283"/>
      <c r="F46" s="283"/>
    </row>
    <row r="47" spans="1:6">
      <c r="A47" s="283"/>
      <c r="B47" s="283"/>
      <c r="C47" s="283"/>
      <c r="D47" s="283"/>
      <c r="E47" s="283"/>
      <c r="F47" s="283"/>
    </row>
    <row r="48" spans="1:6">
      <c r="A48" s="283"/>
      <c r="B48" s="283"/>
      <c r="C48" s="283"/>
      <c r="D48" s="283"/>
      <c r="E48" s="283"/>
      <c r="F48" s="283"/>
    </row>
    <row r="49" spans="1:6">
      <c r="A49" s="283"/>
      <c r="B49" s="283"/>
      <c r="C49" s="283"/>
      <c r="D49" s="283"/>
      <c r="E49" s="283"/>
      <c r="F49" s="283"/>
    </row>
    <row r="50" spans="1:6">
      <c r="A50" s="283"/>
      <c r="B50" s="283"/>
      <c r="C50" s="283"/>
      <c r="D50" s="283"/>
      <c r="E50" s="283"/>
      <c r="F50" s="283"/>
    </row>
    <row r="51" spans="1:6">
      <c r="A51" s="283"/>
      <c r="B51" s="283"/>
      <c r="C51" s="283"/>
      <c r="D51" s="283"/>
      <c r="E51" s="283"/>
      <c r="F51" s="283"/>
    </row>
    <row r="52" spans="1:6">
      <c r="A52" s="283"/>
      <c r="B52" s="283"/>
      <c r="C52" s="283"/>
      <c r="D52" s="283"/>
      <c r="E52" s="283"/>
      <c r="F52" s="283"/>
    </row>
    <row r="53" spans="1:6">
      <c r="A53" s="283"/>
      <c r="B53" s="283"/>
      <c r="C53" s="283"/>
      <c r="D53" s="283"/>
      <c r="E53" s="283"/>
      <c r="F53" s="283"/>
    </row>
    <row r="54" spans="1:6">
      <c r="A54" s="283"/>
      <c r="B54" s="283"/>
      <c r="C54" s="283"/>
      <c r="D54" s="283"/>
      <c r="E54" s="283"/>
      <c r="F54" s="283"/>
    </row>
    <row r="55" spans="1:6">
      <c r="A55" s="283"/>
      <c r="B55" s="283"/>
      <c r="C55" s="283"/>
      <c r="D55" s="283"/>
      <c r="E55" s="283"/>
      <c r="F55" s="283"/>
    </row>
    <row r="56" spans="1:6">
      <c r="A56" s="283"/>
      <c r="B56" s="283"/>
      <c r="C56" s="283"/>
      <c r="D56" s="283"/>
      <c r="E56" s="283"/>
      <c r="F56" s="283"/>
    </row>
    <row r="57" spans="1:6">
      <c r="A57" s="283"/>
      <c r="B57" s="283"/>
      <c r="C57" s="283"/>
      <c r="D57" s="283"/>
      <c r="E57" s="283"/>
      <c r="F57" s="283"/>
    </row>
    <row r="58" spans="1:6">
      <c r="A58" s="283"/>
      <c r="B58" s="283"/>
      <c r="C58" s="283"/>
      <c r="D58" s="283"/>
      <c r="E58" s="283"/>
      <c r="F58" s="283"/>
    </row>
    <row r="59" spans="1:6">
      <c r="A59" s="283"/>
      <c r="B59" s="283"/>
      <c r="C59" s="283"/>
      <c r="D59" s="283"/>
      <c r="E59" s="283"/>
      <c r="F59" s="283"/>
    </row>
    <row r="60" spans="1:6">
      <c r="A60" s="283"/>
      <c r="B60" s="283"/>
      <c r="C60" s="283"/>
      <c r="D60" s="283"/>
      <c r="E60" s="283"/>
      <c r="F60" s="28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5"/>
  <sheetViews>
    <sheetView workbookViewId="0">
      <selection activeCell="B1" sqref="B1"/>
    </sheetView>
  </sheetViews>
  <sheetFormatPr defaultColWidth="11.42578125" defaultRowHeight="15"/>
  <cols>
    <col min="1" max="1" width="13.85546875" style="344" customWidth="1"/>
    <col min="2" max="2" width="42.7109375" customWidth="1"/>
    <col min="3" max="3" width="31.140625" style="345" customWidth="1"/>
    <col min="4" max="4" width="8.7109375" customWidth="1"/>
  </cols>
  <sheetData>
    <row r="1" spans="1:15" ht="31.15" customHeight="1">
      <c r="A1" s="562" t="s">
        <v>2166</v>
      </c>
      <c r="B1" s="158" t="s">
        <v>2167</v>
      </c>
      <c r="C1" s="346" t="s">
        <v>2168</v>
      </c>
      <c r="D1" s="696" t="s">
        <v>2190</v>
      </c>
      <c r="E1" s="696"/>
      <c r="F1" s="696"/>
      <c r="G1" s="696"/>
      <c r="H1" s="696"/>
      <c r="I1" s="696"/>
      <c r="J1" s="696"/>
      <c r="K1" s="696"/>
      <c r="L1" s="696"/>
      <c r="M1" s="696"/>
      <c r="N1" s="696"/>
      <c r="O1" s="696"/>
    </row>
    <row r="2" spans="1:15" ht="15" customHeight="1">
      <c r="D2" s="278" t="s">
        <v>2183</v>
      </c>
      <c r="E2" s="278" t="s">
        <v>2184</v>
      </c>
      <c r="F2" s="278" t="s">
        <v>2185</v>
      </c>
      <c r="G2" s="278" t="s">
        <v>2186</v>
      </c>
      <c r="H2" s="278" t="s">
        <v>2187</v>
      </c>
      <c r="I2" s="278" t="s">
        <v>2188</v>
      </c>
      <c r="J2" s="278" t="s">
        <v>2189</v>
      </c>
      <c r="K2" s="278" t="s">
        <v>2191</v>
      </c>
      <c r="L2" s="278" t="s">
        <v>2192</v>
      </c>
      <c r="M2" s="278" t="s">
        <v>2193</v>
      </c>
      <c r="N2" s="278" t="s">
        <v>2194</v>
      </c>
      <c r="O2" s="278" t="s">
        <v>2195</v>
      </c>
    </row>
    <row r="3" spans="1:15" ht="15" customHeight="1">
      <c r="A3" s="344">
        <v>1</v>
      </c>
      <c r="B3" s="158" t="s">
        <v>2169</v>
      </c>
    </row>
    <row r="4" spans="1:15">
      <c r="A4" s="344" t="s">
        <v>2170</v>
      </c>
      <c r="B4" s="160" t="s">
        <v>2171</v>
      </c>
      <c r="C4" s="345" t="s">
        <v>2207</v>
      </c>
    </row>
    <row r="5" spans="1:15" hidden="1">
      <c r="A5" s="344" t="s">
        <v>2172</v>
      </c>
      <c r="B5" t="s">
        <v>2173</v>
      </c>
      <c r="C5" s="345" t="s">
        <v>2182</v>
      </c>
    </row>
    <row r="6" spans="1:15" ht="15" hidden="1" customHeight="1">
      <c r="A6" s="344" t="s">
        <v>2178</v>
      </c>
      <c r="B6" s="7" t="s">
        <v>2174</v>
      </c>
    </row>
    <row r="7" spans="1:15" ht="14.45" hidden="1" customHeight="1">
      <c r="A7" s="344" t="s">
        <v>2179</v>
      </c>
      <c r="B7" t="s">
        <v>2175</v>
      </c>
    </row>
    <row r="8" spans="1:15" hidden="1">
      <c r="A8" s="344" t="s">
        <v>2180</v>
      </c>
      <c r="B8" t="s">
        <v>2176</v>
      </c>
    </row>
    <row r="9" spans="1:15" hidden="1">
      <c r="A9" s="344" t="s">
        <v>2181</v>
      </c>
      <c r="B9" t="s">
        <v>2177</v>
      </c>
    </row>
    <row r="10" spans="1:15" ht="15" customHeight="1">
      <c r="A10" s="344" t="s">
        <v>2196</v>
      </c>
      <c r="B10" s="160" t="s">
        <v>2197</v>
      </c>
      <c r="C10" s="345" t="s">
        <v>2212</v>
      </c>
    </row>
    <row r="11" spans="1:15" ht="33" hidden="1" customHeight="1"/>
    <row r="12" spans="1:15" ht="30">
      <c r="A12" s="344" t="s">
        <v>2198</v>
      </c>
      <c r="B12" s="159" t="s">
        <v>2199</v>
      </c>
      <c r="C12" s="345" t="s">
        <v>2213</v>
      </c>
    </row>
    <row r="13" spans="1:15" ht="14.45" hidden="1" customHeight="1"/>
    <row r="14" spans="1:15" ht="30">
      <c r="A14" s="344" t="s">
        <v>2200</v>
      </c>
      <c r="B14" s="284" t="s">
        <v>2506</v>
      </c>
      <c r="C14" s="345" t="s">
        <v>2214</v>
      </c>
    </row>
    <row r="15" spans="1:15" hidden="1"/>
    <row r="16" spans="1:15" hidden="1"/>
    <row r="17" spans="1:3" ht="39" customHeight="1">
      <c r="A17" s="344" t="s">
        <v>2201</v>
      </c>
      <c r="B17" s="322" t="s">
        <v>2507</v>
      </c>
      <c r="C17" s="345" t="s">
        <v>2215</v>
      </c>
    </row>
    <row r="19" spans="1:3">
      <c r="A19" s="344">
        <v>2</v>
      </c>
      <c r="B19" s="158" t="s">
        <v>2206</v>
      </c>
    </row>
    <row r="20" spans="1:3">
      <c r="A20" s="344" t="s">
        <v>2493</v>
      </c>
      <c r="B20" t="s">
        <v>2494</v>
      </c>
      <c r="C20" s="345" t="s">
        <v>2495</v>
      </c>
    </row>
    <row r="21" spans="1:3" ht="45">
      <c r="B21" s="284" t="s">
        <v>2496</v>
      </c>
      <c r="C21" s="345" t="s">
        <v>2497</v>
      </c>
    </row>
    <row r="22" spans="1:3" ht="45">
      <c r="B22" s="284" t="s">
        <v>2498</v>
      </c>
      <c r="C22" s="345" t="s">
        <v>2499</v>
      </c>
    </row>
    <row r="23" spans="1:3">
      <c r="B23" t="s">
        <v>2501</v>
      </c>
      <c r="C23" s="345" t="s">
        <v>2500</v>
      </c>
    </row>
    <row r="24" spans="1:3" ht="30">
      <c r="B24" s="284" t="s">
        <v>2502</v>
      </c>
      <c r="C24" s="345" t="s">
        <v>2503</v>
      </c>
    </row>
    <row r="25" spans="1:3">
      <c r="A25" s="344">
        <v>3</v>
      </c>
      <c r="B25" s="158" t="s">
        <v>2208</v>
      </c>
    </row>
    <row r="26" spans="1:3" ht="30">
      <c r="B26" s="284" t="s">
        <v>2504</v>
      </c>
      <c r="C26" s="345" t="s">
        <v>2505</v>
      </c>
    </row>
    <row r="27" spans="1:3" ht="60">
      <c r="B27" s="284" t="s">
        <v>2508</v>
      </c>
    </row>
    <row r="28" spans="1:3" ht="45">
      <c r="B28" s="322" t="s">
        <v>2510</v>
      </c>
    </row>
    <row r="29" spans="1:3" ht="51.6" customHeight="1">
      <c r="B29" s="322" t="s">
        <v>2509</v>
      </c>
    </row>
    <row r="30" spans="1:3">
      <c r="B30" s="284"/>
    </row>
    <row r="31" spans="1:3">
      <c r="B31" s="284"/>
    </row>
    <row r="32" spans="1:3">
      <c r="B32" s="284"/>
    </row>
    <row r="33" spans="1:3">
      <c r="A33" s="344">
        <v>4</v>
      </c>
      <c r="B33" s="158" t="s">
        <v>2209</v>
      </c>
    </row>
    <row r="34" spans="1:3" ht="60">
      <c r="B34" s="284" t="s">
        <v>2511</v>
      </c>
    </row>
    <row r="35" spans="1:3" ht="60">
      <c r="B35" s="284" t="s">
        <v>2512</v>
      </c>
    </row>
    <row r="36" spans="1:3" ht="45">
      <c r="B36" s="284" t="s">
        <v>2513</v>
      </c>
    </row>
    <row r="37" spans="1:3">
      <c r="A37" s="344">
        <v>5</v>
      </c>
      <c r="B37" s="158" t="s">
        <v>2210</v>
      </c>
    </row>
    <row r="38" spans="1:3" ht="30">
      <c r="B38" s="284" t="s">
        <v>2514</v>
      </c>
    </row>
    <row r="39" spans="1:3" ht="30">
      <c r="B39" s="284" t="s">
        <v>2515</v>
      </c>
    </row>
    <row r="40" spans="1:3" ht="30">
      <c r="B40" s="284" t="s">
        <v>2516</v>
      </c>
    </row>
    <row r="41" spans="1:3" ht="30">
      <c r="B41" s="284" t="s">
        <v>2517</v>
      </c>
    </row>
    <row r="42" spans="1:3">
      <c r="A42" s="344">
        <v>6</v>
      </c>
      <c r="B42" s="158" t="s">
        <v>2211</v>
      </c>
    </row>
    <row r="43" spans="1:3" ht="30">
      <c r="A43" s="344" t="s">
        <v>2531</v>
      </c>
      <c r="B43" s="284" t="s">
        <v>2529</v>
      </c>
      <c r="C43" s="345" t="s">
        <v>2519</v>
      </c>
    </row>
    <row r="44" spans="1:3" ht="75">
      <c r="A44" s="344" t="s">
        <v>2532</v>
      </c>
      <c r="B44" s="284" t="s">
        <v>2561</v>
      </c>
      <c r="C44" s="345" t="s">
        <v>2520</v>
      </c>
    </row>
    <row r="45" spans="1:3" ht="45">
      <c r="A45" s="344" t="s">
        <v>2533</v>
      </c>
      <c r="B45" s="284" t="s">
        <v>2530</v>
      </c>
      <c r="C45" s="345" t="s">
        <v>2519</v>
      </c>
    </row>
    <row r="46" spans="1:3" ht="30">
      <c r="A46" s="344" t="s">
        <v>2534</v>
      </c>
      <c r="B46" s="284" t="s">
        <v>2543</v>
      </c>
      <c r="C46" s="345" t="s">
        <v>2518</v>
      </c>
    </row>
    <row r="47" spans="1:3" ht="45">
      <c r="A47" s="344" t="s">
        <v>2540</v>
      </c>
      <c r="B47" s="284" t="s">
        <v>2555</v>
      </c>
      <c r="C47" s="2" t="s">
        <v>2544</v>
      </c>
    </row>
    <row r="48" spans="1:3" ht="30">
      <c r="A48" s="344" t="s">
        <v>2541</v>
      </c>
      <c r="B48" s="284" t="s">
        <v>2542</v>
      </c>
      <c r="C48" s="345" t="s">
        <v>2680</v>
      </c>
    </row>
    <row r="49" spans="1:3" ht="30">
      <c r="A49" s="344" t="s">
        <v>2546</v>
      </c>
      <c r="B49" s="284" t="s">
        <v>2547</v>
      </c>
      <c r="C49" s="345" t="s">
        <v>2518</v>
      </c>
    </row>
    <row r="50" spans="1:3" ht="30.6" customHeight="1">
      <c r="A50" s="349" t="s">
        <v>2548</v>
      </c>
      <c r="B50" s="322" t="s">
        <v>2550</v>
      </c>
      <c r="C50" s="345" t="s">
        <v>2554</v>
      </c>
    </row>
    <row r="51" spans="1:3" ht="27.6" customHeight="1">
      <c r="A51" s="344" t="s">
        <v>2549</v>
      </c>
      <c r="B51" s="322" t="s">
        <v>2552</v>
      </c>
      <c r="C51" s="345" t="s">
        <v>2518</v>
      </c>
    </row>
    <row r="52" spans="1:3" ht="27.6" customHeight="1">
      <c r="A52" s="344" t="s">
        <v>2551</v>
      </c>
      <c r="B52" s="322" t="s">
        <v>2553</v>
      </c>
      <c r="C52" s="345" t="s">
        <v>2554</v>
      </c>
    </row>
    <row r="53" spans="1:3">
      <c r="B53" s="1"/>
    </row>
    <row r="54" spans="1:3" ht="30">
      <c r="B54" s="284" t="s">
        <v>2521</v>
      </c>
      <c r="C54" s="345" t="s">
        <v>2518</v>
      </c>
    </row>
    <row r="55" spans="1:3" ht="45">
      <c r="B55" s="284" t="s">
        <v>2545</v>
      </c>
      <c r="C55" s="345" t="s">
        <v>2522</v>
      </c>
    </row>
  </sheetData>
  <mergeCells count="1">
    <mergeCell ref="D1:O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7"/>
  <sheetViews>
    <sheetView zoomScale="70" zoomScaleNormal="70" workbookViewId="0">
      <pane ySplit="1" topLeftCell="A2" activePane="bottomLeft" state="frozen"/>
      <selection pane="bottomLeft" activeCell="C6" sqref="C6"/>
    </sheetView>
  </sheetViews>
  <sheetFormatPr defaultColWidth="8.85546875" defaultRowHeight="15"/>
  <cols>
    <col min="1" max="1" width="4.7109375" style="9" customWidth="1"/>
    <col min="2" max="2" width="51.42578125" style="606" customWidth="1"/>
    <col min="3" max="3" width="35.7109375" style="606" customWidth="1"/>
    <col min="4" max="4" width="44.5703125" style="606" customWidth="1"/>
    <col min="5" max="5" width="33.28515625" style="606" customWidth="1"/>
    <col min="6" max="6" width="19.5703125" style="607" hidden="1" customWidth="1"/>
    <col min="7" max="7" width="11.28515625" style="607" hidden="1" customWidth="1"/>
    <col min="8" max="8" width="11.7109375" style="1" customWidth="1"/>
    <col min="9" max="16384" width="8.85546875" style="607"/>
  </cols>
  <sheetData>
    <row r="1" spans="1:8">
      <c r="A1" s="348"/>
      <c r="B1" s="453" t="s">
        <v>2146</v>
      </c>
      <c r="C1" s="453" t="s">
        <v>2149</v>
      </c>
      <c r="D1" s="455" t="s">
        <v>2147</v>
      </c>
      <c r="E1" s="453" t="s">
        <v>2153</v>
      </c>
      <c r="F1" s="443" t="s">
        <v>2145</v>
      </c>
      <c r="G1" s="443" t="s">
        <v>2819</v>
      </c>
      <c r="H1" s="453" t="s">
        <v>2893</v>
      </c>
    </row>
    <row r="2" spans="1:8" ht="45">
      <c r="A2" s="381">
        <v>1</v>
      </c>
      <c r="B2" s="303" t="s">
        <v>3379</v>
      </c>
      <c r="C2" s="459" t="s">
        <v>3941</v>
      </c>
      <c r="D2" s="303" t="s">
        <v>3942</v>
      </c>
      <c r="E2" s="303" t="s">
        <v>3943</v>
      </c>
      <c r="F2" s="460"/>
      <c r="G2" s="460"/>
      <c r="H2" s="302" t="s">
        <v>3944</v>
      </c>
    </row>
    <row r="3" spans="1:8" s="444" customFormat="1">
      <c r="A3" s="348">
        <v>2</v>
      </c>
      <c r="B3" s="281" t="s">
        <v>3945</v>
      </c>
      <c r="C3" s="453" t="s">
        <v>3946</v>
      </c>
      <c r="D3" s="281" t="s">
        <v>3947</v>
      </c>
      <c r="E3" s="281" t="s">
        <v>3951</v>
      </c>
      <c r="H3" s="280" t="s">
        <v>3948</v>
      </c>
    </row>
    <row r="4" spans="1:8" s="444" customFormat="1" ht="25.9" customHeight="1">
      <c r="A4" s="348">
        <v>3</v>
      </c>
      <c r="B4" s="281" t="s">
        <v>3954</v>
      </c>
      <c r="C4" s="453" t="s">
        <v>3949</v>
      </c>
      <c r="D4" s="281" t="s">
        <v>3950</v>
      </c>
      <c r="E4" s="281" t="s">
        <v>3952</v>
      </c>
      <c r="H4" s="280" t="s">
        <v>3953</v>
      </c>
    </row>
    <row r="5" spans="1:8" s="567" customFormat="1" ht="30">
      <c r="A5" s="422">
        <v>4</v>
      </c>
      <c r="B5" s="368" t="s">
        <v>3955</v>
      </c>
      <c r="C5" s="563" t="s">
        <v>3956</v>
      </c>
      <c r="D5" s="564" t="s">
        <v>3957</v>
      </c>
      <c r="E5" s="564" t="s">
        <v>3378</v>
      </c>
      <c r="F5" s="565"/>
      <c r="G5" s="565"/>
      <c r="H5" s="566" t="s">
        <v>3380</v>
      </c>
    </row>
    <row r="6" spans="1:8" ht="60">
      <c r="B6" s="606" t="s">
        <v>4318</v>
      </c>
      <c r="C6" s="464"/>
    </row>
    <row r="7" spans="1:8" ht="75">
      <c r="A7" s="9">
        <v>5</v>
      </c>
      <c r="B7" s="606" t="s">
        <v>4314</v>
      </c>
      <c r="C7" s="606" t="s">
        <v>4315</v>
      </c>
      <c r="D7" s="606" t="s">
        <v>4316</v>
      </c>
      <c r="E7" s="606" t="s">
        <v>4317</v>
      </c>
      <c r="H7" s="1" t="s">
        <v>3382</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ColWidth="8.8554687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
  <sheetViews>
    <sheetView topLeftCell="A33" workbookViewId="0">
      <selection activeCell="G3" sqref="G3"/>
    </sheetView>
  </sheetViews>
  <sheetFormatPr defaultColWidth="11.42578125" defaultRowHeight="15"/>
  <cols>
    <col min="1" max="1" width="11.28515625" style="344" customWidth="1"/>
    <col min="2" max="2" width="33.85546875" customWidth="1"/>
    <col min="3" max="3" width="13" style="345" customWidth="1"/>
    <col min="4" max="4" width="8.7109375" customWidth="1"/>
    <col min="8" max="8" width="18.28515625" customWidth="1"/>
  </cols>
  <sheetData>
    <row r="1" spans="1:15" ht="40.15" customHeight="1">
      <c r="A1" s="527" t="s">
        <v>2166</v>
      </c>
      <c r="B1" s="528" t="s">
        <v>2167</v>
      </c>
      <c r="C1" s="529" t="s">
        <v>2168</v>
      </c>
      <c r="D1" s="525"/>
      <c r="E1" s="525"/>
      <c r="F1" s="525"/>
      <c r="G1" s="525"/>
      <c r="H1" s="527" t="s">
        <v>3703</v>
      </c>
      <c r="I1" s="537" t="s">
        <v>3704</v>
      </c>
      <c r="J1" s="526"/>
      <c r="K1" s="525"/>
      <c r="L1" s="525"/>
      <c r="M1" s="525"/>
      <c r="N1" s="525"/>
      <c r="O1" s="525"/>
    </row>
    <row r="2" spans="1:15" ht="34.15" customHeight="1">
      <c r="A2" s="530"/>
      <c r="B2" s="283"/>
      <c r="C2" s="531"/>
      <c r="D2" s="532">
        <v>43032</v>
      </c>
      <c r="E2" s="532">
        <v>43033</v>
      </c>
      <c r="F2" s="533" t="s">
        <v>3702</v>
      </c>
      <c r="G2" s="532">
        <v>43035</v>
      </c>
      <c r="H2" s="534"/>
      <c r="I2" s="533"/>
      <c r="J2" s="278"/>
      <c r="K2" s="278"/>
      <c r="L2" s="278"/>
      <c r="M2" s="278"/>
      <c r="N2" s="278"/>
      <c r="O2" s="278"/>
    </row>
    <row r="3" spans="1:15" ht="15" customHeight="1">
      <c r="A3" s="530">
        <v>1</v>
      </c>
      <c r="B3" s="528" t="s">
        <v>3698</v>
      </c>
      <c r="C3" s="531"/>
      <c r="D3" s="283"/>
      <c r="E3" s="283"/>
      <c r="F3" s="283"/>
      <c r="G3" s="283"/>
      <c r="H3" s="283"/>
      <c r="I3" s="283"/>
    </row>
    <row r="4" spans="1:15">
      <c r="A4" s="530" t="s">
        <v>2170</v>
      </c>
      <c r="B4" s="535"/>
      <c r="C4" s="531"/>
      <c r="D4" s="283"/>
      <c r="E4" s="283"/>
      <c r="F4" s="283"/>
      <c r="G4" s="283"/>
      <c r="H4" s="283"/>
      <c r="I4" s="283"/>
    </row>
    <row r="5" spans="1:15" hidden="1">
      <c r="A5" s="530" t="s">
        <v>2172</v>
      </c>
      <c r="B5" s="283"/>
      <c r="C5" s="531"/>
      <c r="D5" s="283"/>
      <c r="E5" s="283"/>
      <c r="F5" s="283"/>
      <c r="G5" s="283"/>
      <c r="H5" s="283"/>
      <c r="I5" s="283"/>
    </row>
    <row r="6" spans="1:15" ht="15" hidden="1" customHeight="1">
      <c r="A6" s="530" t="s">
        <v>2178</v>
      </c>
      <c r="B6" s="281"/>
      <c r="C6" s="531"/>
      <c r="D6" s="283"/>
      <c r="E6" s="283"/>
      <c r="F6" s="283"/>
      <c r="G6" s="283"/>
      <c r="H6" s="283"/>
      <c r="I6" s="283"/>
    </row>
    <row r="7" spans="1:15" ht="14.45" hidden="1" customHeight="1">
      <c r="A7" s="530" t="s">
        <v>2179</v>
      </c>
      <c r="B7" s="283"/>
      <c r="C7" s="531"/>
      <c r="D7" s="283"/>
      <c r="E7" s="283"/>
      <c r="F7" s="283"/>
      <c r="G7" s="283"/>
      <c r="H7" s="283"/>
      <c r="I7" s="283"/>
    </row>
    <row r="8" spans="1:15" hidden="1">
      <c r="A8" s="530" t="s">
        <v>2180</v>
      </c>
      <c r="B8" s="283"/>
      <c r="C8" s="531"/>
      <c r="D8" s="283"/>
      <c r="E8" s="283"/>
      <c r="F8" s="283"/>
      <c r="G8" s="283"/>
      <c r="H8" s="283"/>
      <c r="I8" s="283"/>
    </row>
    <row r="9" spans="1:15" hidden="1">
      <c r="A9" s="530" t="s">
        <v>2181</v>
      </c>
      <c r="B9" s="283"/>
      <c r="C9" s="531"/>
      <c r="D9" s="283"/>
      <c r="E9" s="283"/>
      <c r="F9" s="283"/>
      <c r="G9" s="283"/>
      <c r="H9" s="283"/>
      <c r="I9" s="283"/>
    </row>
    <row r="10" spans="1:15" ht="15" customHeight="1">
      <c r="A10" s="530" t="s">
        <v>2196</v>
      </c>
      <c r="B10" s="535"/>
      <c r="C10" s="531"/>
      <c r="D10" s="283"/>
      <c r="E10" s="283"/>
      <c r="F10" s="283"/>
      <c r="G10" s="283"/>
      <c r="H10" s="283"/>
      <c r="I10" s="283"/>
    </row>
    <row r="11" spans="1:15" ht="33" hidden="1" customHeight="1">
      <c r="A11" s="530"/>
      <c r="B11" s="283"/>
      <c r="C11" s="531"/>
      <c r="D11" s="283"/>
      <c r="E11" s="283"/>
      <c r="F11" s="283"/>
      <c r="G11" s="283"/>
      <c r="H11" s="283"/>
      <c r="I11" s="283"/>
    </row>
    <row r="12" spans="1:15">
      <c r="A12" s="530" t="s">
        <v>2198</v>
      </c>
      <c r="B12" s="536"/>
      <c r="C12" s="531"/>
      <c r="D12" s="283"/>
      <c r="E12" s="283"/>
      <c r="F12" s="283"/>
      <c r="G12" s="283"/>
      <c r="H12" s="283"/>
      <c r="I12" s="283"/>
    </row>
    <row r="13" spans="1:15" ht="14.45" hidden="1" customHeight="1">
      <c r="A13" s="530"/>
      <c r="B13" s="283"/>
      <c r="C13" s="531"/>
      <c r="D13" s="283"/>
      <c r="E13" s="283"/>
      <c r="F13" s="283"/>
      <c r="G13" s="283"/>
      <c r="H13" s="283"/>
      <c r="I13" s="283"/>
    </row>
    <row r="14" spans="1:15">
      <c r="A14" s="530" t="s">
        <v>2200</v>
      </c>
      <c r="B14" s="282"/>
      <c r="C14" s="531"/>
      <c r="D14" s="283"/>
      <c r="E14" s="283"/>
      <c r="F14" s="283"/>
      <c r="G14" s="283"/>
      <c r="H14" s="283"/>
      <c r="I14" s="283"/>
    </row>
    <row r="15" spans="1:15" hidden="1">
      <c r="A15" s="530"/>
      <c r="B15" s="283"/>
      <c r="C15" s="531"/>
      <c r="D15" s="283"/>
      <c r="E15" s="283"/>
      <c r="F15" s="283"/>
      <c r="G15" s="283"/>
      <c r="H15" s="283"/>
      <c r="I15" s="283"/>
    </row>
    <row r="16" spans="1:15" hidden="1">
      <c r="A16" s="530"/>
      <c r="B16" s="283"/>
      <c r="C16" s="531"/>
      <c r="D16" s="283"/>
      <c r="E16" s="283"/>
      <c r="F16" s="283"/>
      <c r="G16" s="283"/>
      <c r="H16" s="283"/>
      <c r="I16" s="283"/>
    </row>
    <row r="17" spans="1:9" ht="13.5" customHeight="1">
      <c r="A17" s="530" t="s">
        <v>2201</v>
      </c>
      <c r="B17" s="281"/>
      <c r="C17" s="531"/>
      <c r="D17" s="283"/>
      <c r="E17" s="283"/>
      <c r="F17" s="283"/>
      <c r="G17" s="283"/>
      <c r="H17" s="283"/>
      <c r="I17" s="283"/>
    </row>
    <row r="18" spans="1:9">
      <c r="A18" s="530"/>
      <c r="B18" s="283"/>
      <c r="C18" s="531"/>
      <c r="D18" s="283"/>
      <c r="E18" s="283"/>
      <c r="F18" s="283"/>
      <c r="G18" s="283"/>
      <c r="H18" s="283"/>
      <c r="I18" s="283"/>
    </row>
    <row r="19" spans="1:9">
      <c r="A19" s="530">
        <v>2</v>
      </c>
      <c r="B19" s="528" t="s">
        <v>3699</v>
      </c>
      <c r="C19" s="531"/>
      <c r="D19" s="283"/>
      <c r="E19" s="283"/>
      <c r="F19" s="283"/>
      <c r="G19" s="283"/>
      <c r="H19" s="283"/>
      <c r="I19" s="283"/>
    </row>
    <row r="20" spans="1:9">
      <c r="A20" s="530" t="s">
        <v>2493</v>
      </c>
      <c r="B20" s="283"/>
      <c r="C20" s="531"/>
      <c r="D20" s="283"/>
      <c r="E20" s="283"/>
      <c r="F20" s="283"/>
      <c r="G20" s="283"/>
      <c r="H20" s="283"/>
      <c r="I20" s="283"/>
    </row>
    <row r="21" spans="1:9">
      <c r="A21" s="530"/>
      <c r="B21" s="282"/>
      <c r="C21" s="531"/>
      <c r="D21" s="283"/>
      <c r="E21" s="283"/>
      <c r="F21" s="283"/>
      <c r="G21" s="283"/>
      <c r="H21" s="283"/>
      <c r="I21" s="283"/>
    </row>
    <row r="22" spans="1:9">
      <c r="A22" s="530"/>
      <c r="B22" s="282"/>
      <c r="C22" s="531"/>
      <c r="D22" s="283"/>
      <c r="E22" s="283"/>
      <c r="F22" s="283"/>
      <c r="G22" s="283"/>
      <c r="H22" s="283"/>
      <c r="I22" s="283"/>
    </row>
    <row r="23" spans="1:9">
      <c r="A23" s="530"/>
      <c r="B23" s="283"/>
      <c r="C23" s="531"/>
      <c r="D23" s="283"/>
      <c r="E23" s="283"/>
      <c r="F23" s="283"/>
      <c r="G23" s="283"/>
      <c r="H23" s="283"/>
      <c r="I23" s="283"/>
    </row>
    <row r="24" spans="1:9">
      <c r="A24" s="530"/>
      <c r="B24" s="282"/>
      <c r="C24" s="531"/>
      <c r="D24" s="283"/>
      <c r="E24" s="283"/>
      <c r="F24" s="283"/>
      <c r="G24" s="283"/>
      <c r="H24" s="283"/>
      <c r="I24" s="283"/>
    </row>
    <row r="25" spans="1:9">
      <c r="A25" s="530">
        <v>3</v>
      </c>
      <c r="B25" s="528" t="s">
        <v>3700</v>
      </c>
      <c r="C25" s="531"/>
      <c r="D25" s="283"/>
      <c r="E25" s="283"/>
      <c r="F25" s="283"/>
      <c r="G25" s="283"/>
      <c r="H25" s="283"/>
      <c r="I25" s="283"/>
    </row>
    <row r="26" spans="1:9">
      <c r="A26" s="530"/>
      <c r="B26" s="282"/>
      <c r="C26" s="531"/>
      <c r="D26" s="283"/>
      <c r="E26" s="283"/>
      <c r="F26" s="283"/>
      <c r="G26" s="283"/>
      <c r="H26" s="283"/>
      <c r="I26" s="283"/>
    </row>
    <row r="27" spans="1:9">
      <c r="A27" s="530"/>
      <c r="B27" s="282"/>
      <c r="C27" s="531"/>
      <c r="D27" s="283"/>
      <c r="E27" s="283"/>
      <c r="F27" s="283"/>
      <c r="G27" s="283"/>
      <c r="H27" s="283"/>
      <c r="I27" s="283"/>
    </row>
    <row r="28" spans="1:9">
      <c r="A28" s="530"/>
      <c r="B28" s="282"/>
      <c r="C28" s="531"/>
      <c r="D28" s="283"/>
      <c r="E28" s="283"/>
      <c r="F28" s="283"/>
      <c r="G28" s="283"/>
      <c r="H28" s="283"/>
      <c r="I28" s="283"/>
    </row>
    <row r="29" spans="1:9">
      <c r="A29" s="530"/>
      <c r="B29" s="282"/>
      <c r="C29" s="531"/>
      <c r="D29" s="283"/>
      <c r="E29" s="283"/>
      <c r="F29" s="283"/>
      <c r="G29" s="283"/>
      <c r="H29" s="283"/>
      <c r="I29" s="283"/>
    </row>
    <row r="30" spans="1:9">
      <c r="A30" s="530">
        <v>4</v>
      </c>
      <c r="B30" s="528" t="s">
        <v>3701</v>
      </c>
      <c r="C30" s="531"/>
      <c r="D30" s="283"/>
      <c r="E30" s="283"/>
      <c r="F30" s="283"/>
      <c r="G30" s="283"/>
      <c r="H30" s="283"/>
      <c r="I30" s="283"/>
    </row>
    <row r="31" spans="1:9">
      <c r="A31" s="530"/>
      <c r="B31" s="282"/>
      <c r="C31" s="531"/>
      <c r="D31" s="283"/>
      <c r="E31" s="283"/>
      <c r="F31" s="283"/>
      <c r="G31" s="283"/>
      <c r="H31" s="283"/>
      <c r="I31" s="283"/>
    </row>
    <row r="32" spans="1:9">
      <c r="B32" s="519"/>
    </row>
    <row r="33" spans="1:3">
      <c r="B33" s="519"/>
    </row>
    <row r="34" spans="1:3">
      <c r="B34" s="158"/>
    </row>
    <row r="35" spans="1:3">
      <c r="B35" s="519"/>
    </row>
    <row r="36" spans="1:3">
      <c r="B36" s="519"/>
    </row>
    <row r="37" spans="1:3">
      <c r="B37" s="519"/>
    </row>
    <row r="38" spans="1:3">
      <c r="B38" s="519"/>
    </row>
    <row r="39" spans="1:3">
      <c r="B39" s="158"/>
    </row>
    <row r="40" spans="1:3">
      <c r="B40" s="519"/>
    </row>
    <row r="41" spans="1:3">
      <c r="B41" s="519"/>
    </row>
    <row r="42" spans="1:3">
      <c r="B42" s="519"/>
    </row>
    <row r="43" spans="1:3">
      <c r="B43" s="519"/>
    </row>
    <row r="44" spans="1:3">
      <c r="B44" s="519"/>
      <c r="C44" s="2"/>
    </row>
    <row r="45" spans="1:3">
      <c r="B45" s="519"/>
    </row>
    <row r="46" spans="1:3">
      <c r="B46" s="519"/>
    </row>
    <row r="47" spans="1:3" ht="30.6" customHeight="1">
      <c r="A47" s="349"/>
      <c r="B47" s="517"/>
    </row>
    <row r="48" spans="1:3" ht="27.6" customHeight="1">
      <c r="B48" s="517"/>
    </row>
    <row r="49" spans="2:2" ht="27.6" customHeight="1">
      <c r="B49" s="517"/>
    </row>
    <row r="50" spans="2:2">
      <c r="B50" s="1"/>
    </row>
    <row r="51" spans="2:2">
      <c r="B51" s="519"/>
    </row>
    <row r="52" spans="2:2">
      <c r="B52" s="519"/>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21"/>
  <sheetViews>
    <sheetView topLeftCell="A15" workbookViewId="0">
      <selection activeCell="A3" sqref="A3:G121"/>
    </sheetView>
  </sheetViews>
  <sheetFormatPr defaultColWidth="8.85546875" defaultRowHeight="15"/>
  <cols>
    <col min="1" max="1" width="3.7109375" style="1" customWidth="1"/>
    <col min="2" max="2" width="48.28515625" style="7" customWidth="1"/>
    <col min="3" max="3" width="1" customWidth="1"/>
    <col min="4" max="4" width="7.28515625" customWidth="1"/>
    <col min="5" max="5" width="7.7109375" customWidth="1"/>
    <col min="6" max="6" width="10.28515625" customWidth="1"/>
    <col min="7" max="7" width="20.7109375" customWidth="1"/>
    <col min="8" max="8" width="14.7109375" customWidth="1"/>
    <col min="257" max="257" width="3.7109375" customWidth="1"/>
    <col min="258" max="258" width="48.28515625" customWidth="1"/>
    <col min="259" max="259" width="1" customWidth="1"/>
    <col min="260" max="260" width="7.28515625" customWidth="1"/>
    <col min="261" max="261" width="7.7109375" customWidth="1"/>
    <col min="262" max="262" width="10.28515625" customWidth="1"/>
    <col min="263" max="263" width="20.7109375" customWidth="1"/>
    <col min="264" max="264" width="14.7109375" customWidth="1"/>
    <col min="513" max="513" width="3.7109375" customWidth="1"/>
    <col min="514" max="514" width="48.28515625" customWidth="1"/>
    <col min="515" max="515" width="1" customWidth="1"/>
    <col min="516" max="516" width="7.28515625" customWidth="1"/>
    <col min="517" max="517" width="7.7109375" customWidth="1"/>
    <col min="518" max="518" width="10.28515625" customWidth="1"/>
    <col min="519" max="519" width="20.7109375" customWidth="1"/>
    <col min="520" max="520" width="14.7109375" customWidth="1"/>
    <col min="769" max="769" width="3.7109375" customWidth="1"/>
    <col min="770" max="770" width="48.28515625" customWidth="1"/>
    <col min="771" max="771" width="1" customWidth="1"/>
    <col min="772" max="772" width="7.28515625" customWidth="1"/>
    <col min="773" max="773" width="7.7109375" customWidth="1"/>
    <col min="774" max="774" width="10.28515625" customWidth="1"/>
    <col min="775" max="775" width="20.7109375" customWidth="1"/>
    <col min="776" max="776" width="14.7109375" customWidth="1"/>
    <col min="1025" max="1025" width="3.7109375" customWidth="1"/>
    <col min="1026" max="1026" width="48.28515625" customWidth="1"/>
    <col min="1027" max="1027" width="1" customWidth="1"/>
    <col min="1028" max="1028" width="7.28515625" customWidth="1"/>
    <col min="1029" max="1029" width="7.7109375" customWidth="1"/>
    <col min="1030" max="1030" width="10.28515625" customWidth="1"/>
    <col min="1031" max="1031" width="20.7109375" customWidth="1"/>
    <col min="1032" max="1032" width="14.7109375" customWidth="1"/>
    <col min="1281" max="1281" width="3.7109375" customWidth="1"/>
    <col min="1282" max="1282" width="48.28515625" customWidth="1"/>
    <col min="1283" max="1283" width="1" customWidth="1"/>
    <col min="1284" max="1284" width="7.28515625" customWidth="1"/>
    <col min="1285" max="1285" width="7.7109375" customWidth="1"/>
    <col min="1286" max="1286" width="10.28515625" customWidth="1"/>
    <col min="1287" max="1287" width="20.7109375" customWidth="1"/>
    <col min="1288" max="1288" width="14.7109375" customWidth="1"/>
    <col min="1537" max="1537" width="3.7109375" customWidth="1"/>
    <col min="1538" max="1538" width="48.28515625" customWidth="1"/>
    <col min="1539" max="1539" width="1" customWidth="1"/>
    <col min="1540" max="1540" width="7.28515625" customWidth="1"/>
    <col min="1541" max="1541" width="7.7109375" customWidth="1"/>
    <col min="1542" max="1542" width="10.28515625" customWidth="1"/>
    <col min="1543" max="1543" width="20.7109375" customWidth="1"/>
    <col min="1544" max="1544" width="14.7109375" customWidth="1"/>
    <col min="1793" max="1793" width="3.7109375" customWidth="1"/>
    <col min="1794" max="1794" width="48.28515625" customWidth="1"/>
    <col min="1795" max="1795" width="1" customWidth="1"/>
    <col min="1796" max="1796" width="7.28515625" customWidth="1"/>
    <col min="1797" max="1797" width="7.7109375" customWidth="1"/>
    <col min="1798" max="1798" width="10.28515625" customWidth="1"/>
    <col min="1799" max="1799" width="20.7109375" customWidth="1"/>
    <col min="1800" max="1800" width="14.7109375" customWidth="1"/>
    <col min="2049" max="2049" width="3.7109375" customWidth="1"/>
    <col min="2050" max="2050" width="48.28515625" customWidth="1"/>
    <col min="2051" max="2051" width="1" customWidth="1"/>
    <col min="2052" max="2052" width="7.28515625" customWidth="1"/>
    <col min="2053" max="2053" width="7.7109375" customWidth="1"/>
    <col min="2054" max="2054" width="10.28515625" customWidth="1"/>
    <col min="2055" max="2055" width="20.7109375" customWidth="1"/>
    <col min="2056" max="2056" width="14.7109375" customWidth="1"/>
    <col min="2305" max="2305" width="3.7109375" customWidth="1"/>
    <col min="2306" max="2306" width="48.28515625" customWidth="1"/>
    <col min="2307" max="2307" width="1" customWidth="1"/>
    <col min="2308" max="2308" width="7.28515625" customWidth="1"/>
    <col min="2309" max="2309" width="7.7109375" customWidth="1"/>
    <col min="2310" max="2310" width="10.28515625" customWidth="1"/>
    <col min="2311" max="2311" width="20.7109375" customWidth="1"/>
    <col min="2312" max="2312" width="14.7109375" customWidth="1"/>
    <col min="2561" max="2561" width="3.7109375" customWidth="1"/>
    <col min="2562" max="2562" width="48.28515625" customWidth="1"/>
    <col min="2563" max="2563" width="1" customWidth="1"/>
    <col min="2564" max="2564" width="7.28515625" customWidth="1"/>
    <col min="2565" max="2565" width="7.7109375" customWidth="1"/>
    <col min="2566" max="2566" width="10.28515625" customWidth="1"/>
    <col min="2567" max="2567" width="20.7109375" customWidth="1"/>
    <col min="2568" max="2568" width="14.7109375" customWidth="1"/>
    <col min="2817" max="2817" width="3.7109375" customWidth="1"/>
    <col min="2818" max="2818" width="48.28515625" customWidth="1"/>
    <col min="2819" max="2819" width="1" customWidth="1"/>
    <col min="2820" max="2820" width="7.28515625" customWidth="1"/>
    <col min="2821" max="2821" width="7.7109375" customWidth="1"/>
    <col min="2822" max="2822" width="10.28515625" customWidth="1"/>
    <col min="2823" max="2823" width="20.7109375" customWidth="1"/>
    <col min="2824" max="2824" width="14.7109375" customWidth="1"/>
    <col min="3073" max="3073" width="3.7109375" customWidth="1"/>
    <col min="3074" max="3074" width="48.28515625" customWidth="1"/>
    <col min="3075" max="3075" width="1" customWidth="1"/>
    <col min="3076" max="3076" width="7.28515625" customWidth="1"/>
    <col min="3077" max="3077" width="7.7109375" customWidth="1"/>
    <col min="3078" max="3078" width="10.28515625" customWidth="1"/>
    <col min="3079" max="3079" width="20.7109375" customWidth="1"/>
    <col min="3080" max="3080" width="14.7109375" customWidth="1"/>
    <col min="3329" max="3329" width="3.7109375" customWidth="1"/>
    <col min="3330" max="3330" width="48.28515625" customWidth="1"/>
    <col min="3331" max="3331" width="1" customWidth="1"/>
    <col min="3332" max="3332" width="7.28515625" customWidth="1"/>
    <col min="3333" max="3333" width="7.7109375" customWidth="1"/>
    <col min="3334" max="3334" width="10.28515625" customWidth="1"/>
    <col min="3335" max="3335" width="20.7109375" customWidth="1"/>
    <col min="3336" max="3336" width="14.7109375" customWidth="1"/>
    <col min="3585" max="3585" width="3.7109375" customWidth="1"/>
    <col min="3586" max="3586" width="48.28515625" customWidth="1"/>
    <col min="3587" max="3587" width="1" customWidth="1"/>
    <col min="3588" max="3588" width="7.28515625" customWidth="1"/>
    <col min="3589" max="3589" width="7.7109375" customWidth="1"/>
    <col min="3590" max="3590" width="10.28515625" customWidth="1"/>
    <col min="3591" max="3591" width="20.7109375" customWidth="1"/>
    <col min="3592" max="3592" width="14.7109375" customWidth="1"/>
    <col min="3841" max="3841" width="3.7109375" customWidth="1"/>
    <col min="3842" max="3842" width="48.28515625" customWidth="1"/>
    <col min="3843" max="3843" width="1" customWidth="1"/>
    <col min="3844" max="3844" width="7.28515625" customWidth="1"/>
    <col min="3845" max="3845" width="7.7109375" customWidth="1"/>
    <col min="3846" max="3846" width="10.28515625" customWidth="1"/>
    <col min="3847" max="3847" width="20.7109375" customWidth="1"/>
    <col min="3848" max="3848" width="14.7109375" customWidth="1"/>
    <col min="4097" max="4097" width="3.7109375" customWidth="1"/>
    <col min="4098" max="4098" width="48.28515625" customWidth="1"/>
    <col min="4099" max="4099" width="1" customWidth="1"/>
    <col min="4100" max="4100" width="7.28515625" customWidth="1"/>
    <col min="4101" max="4101" width="7.7109375" customWidth="1"/>
    <col min="4102" max="4102" width="10.28515625" customWidth="1"/>
    <col min="4103" max="4103" width="20.7109375" customWidth="1"/>
    <col min="4104" max="4104" width="14.7109375" customWidth="1"/>
    <col min="4353" max="4353" width="3.7109375" customWidth="1"/>
    <col min="4354" max="4354" width="48.28515625" customWidth="1"/>
    <col min="4355" max="4355" width="1" customWidth="1"/>
    <col min="4356" max="4356" width="7.28515625" customWidth="1"/>
    <col min="4357" max="4357" width="7.7109375" customWidth="1"/>
    <col min="4358" max="4358" width="10.28515625" customWidth="1"/>
    <col min="4359" max="4359" width="20.7109375" customWidth="1"/>
    <col min="4360" max="4360" width="14.7109375" customWidth="1"/>
    <col min="4609" max="4609" width="3.7109375" customWidth="1"/>
    <col min="4610" max="4610" width="48.28515625" customWidth="1"/>
    <col min="4611" max="4611" width="1" customWidth="1"/>
    <col min="4612" max="4612" width="7.28515625" customWidth="1"/>
    <col min="4613" max="4613" width="7.7109375" customWidth="1"/>
    <col min="4614" max="4614" width="10.28515625" customWidth="1"/>
    <col min="4615" max="4615" width="20.7109375" customWidth="1"/>
    <col min="4616" max="4616" width="14.7109375" customWidth="1"/>
    <col min="4865" max="4865" width="3.7109375" customWidth="1"/>
    <col min="4866" max="4866" width="48.28515625" customWidth="1"/>
    <col min="4867" max="4867" width="1" customWidth="1"/>
    <col min="4868" max="4868" width="7.28515625" customWidth="1"/>
    <col min="4869" max="4869" width="7.7109375" customWidth="1"/>
    <col min="4870" max="4870" width="10.28515625" customWidth="1"/>
    <col min="4871" max="4871" width="20.7109375" customWidth="1"/>
    <col min="4872" max="4872" width="14.7109375" customWidth="1"/>
    <col min="5121" max="5121" width="3.7109375" customWidth="1"/>
    <col min="5122" max="5122" width="48.28515625" customWidth="1"/>
    <col min="5123" max="5123" width="1" customWidth="1"/>
    <col min="5124" max="5124" width="7.28515625" customWidth="1"/>
    <col min="5125" max="5125" width="7.7109375" customWidth="1"/>
    <col min="5126" max="5126" width="10.28515625" customWidth="1"/>
    <col min="5127" max="5127" width="20.7109375" customWidth="1"/>
    <col min="5128" max="5128" width="14.7109375" customWidth="1"/>
    <col min="5377" max="5377" width="3.7109375" customWidth="1"/>
    <col min="5378" max="5378" width="48.28515625" customWidth="1"/>
    <col min="5379" max="5379" width="1" customWidth="1"/>
    <col min="5380" max="5380" width="7.28515625" customWidth="1"/>
    <col min="5381" max="5381" width="7.7109375" customWidth="1"/>
    <col min="5382" max="5382" width="10.28515625" customWidth="1"/>
    <col min="5383" max="5383" width="20.7109375" customWidth="1"/>
    <col min="5384" max="5384" width="14.7109375" customWidth="1"/>
    <col min="5633" max="5633" width="3.7109375" customWidth="1"/>
    <col min="5634" max="5634" width="48.28515625" customWidth="1"/>
    <col min="5635" max="5635" width="1" customWidth="1"/>
    <col min="5636" max="5636" width="7.28515625" customWidth="1"/>
    <col min="5637" max="5637" width="7.7109375" customWidth="1"/>
    <col min="5638" max="5638" width="10.28515625" customWidth="1"/>
    <col min="5639" max="5639" width="20.7109375" customWidth="1"/>
    <col min="5640" max="5640" width="14.7109375" customWidth="1"/>
    <col min="5889" max="5889" width="3.7109375" customWidth="1"/>
    <col min="5890" max="5890" width="48.28515625" customWidth="1"/>
    <col min="5891" max="5891" width="1" customWidth="1"/>
    <col min="5892" max="5892" width="7.28515625" customWidth="1"/>
    <col min="5893" max="5893" width="7.7109375" customWidth="1"/>
    <col min="5894" max="5894" width="10.28515625" customWidth="1"/>
    <col min="5895" max="5895" width="20.7109375" customWidth="1"/>
    <col min="5896" max="5896" width="14.7109375" customWidth="1"/>
    <col min="6145" max="6145" width="3.7109375" customWidth="1"/>
    <col min="6146" max="6146" width="48.28515625" customWidth="1"/>
    <col min="6147" max="6147" width="1" customWidth="1"/>
    <col min="6148" max="6148" width="7.28515625" customWidth="1"/>
    <col min="6149" max="6149" width="7.7109375" customWidth="1"/>
    <col min="6150" max="6150" width="10.28515625" customWidth="1"/>
    <col min="6151" max="6151" width="20.7109375" customWidth="1"/>
    <col min="6152" max="6152" width="14.7109375" customWidth="1"/>
    <col min="6401" max="6401" width="3.7109375" customWidth="1"/>
    <col min="6402" max="6402" width="48.28515625" customWidth="1"/>
    <col min="6403" max="6403" width="1" customWidth="1"/>
    <col min="6404" max="6404" width="7.28515625" customWidth="1"/>
    <col min="6405" max="6405" width="7.7109375" customWidth="1"/>
    <col min="6406" max="6406" width="10.28515625" customWidth="1"/>
    <col min="6407" max="6407" width="20.7109375" customWidth="1"/>
    <col min="6408" max="6408" width="14.7109375" customWidth="1"/>
    <col min="6657" max="6657" width="3.7109375" customWidth="1"/>
    <col min="6658" max="6658" width="48.28515625" customWidth="1"/>
    <col min="6659" max="6659" width="1" customWidth="1"/>
    <col min="6660" max="6660" width="7.28515625" customWidth="1"/>
    <col min="6661" max="6661" width="7.7109375" customWidth="1"/>
    <col min="6662" max="6662" width="10.28515625" customWidth="1"/>
    <col min="6663" max="6663" width="20.7109375" customWidth="1"/>
    <col min="6664" max="6664" width="14.7109375" customWidth="1"/>
    <col min="6913" max="6913" width="3.7109375" customWidth="1"/>
    <col min="6914" max="6914" width="48.28515625" customWidth="1"/>
    <col min="6915" max="6915" width="1" customWidth="1"/>
    <col min="6916" max="6916" width="7.28515625" customWidth="1"/>
    <col min="6917" max="6917" width="7.7109375" customWidth="1"/>
    <col min="6918" max="6918" width="10.28515625" customWidth="1"/>
    <col min="6919" max="6919" width="20.7109375" customWidth="1"/>
    <col min="6920" max="6920" width="14.7109375" customWidth="1"/>
    <col min="7169" max="7169" width="3.7109375" customWidth="1"/>
    <col min="7170" max="7170" width="48.28515625" customWidth="1"/>
    <col min="7171" max="7171" width="1" customWidth="1"/>
    <col min="7172" max="7172" width="7.28515625" customWidth="1"/>
    <col min="7173" max="7173" width="7.7109375" customWidth="1"/>
    <col min="7174" max="7174" width="10.28515625" customWidth="1"/>
    <col min="7175" max="7175" width="20.7109375" customWidth="1"/>
    <col min="7176" max="7176" width="14.7109375" customWidth="1"/>
    <col min="7425" max="7425" width="3.7109375" customWidth="1"/>
    <col min="7426" max="7426" width="48.28515625" customWidth="1"/>
    <col min="7427" max="7427" width="1" customWidth="1"/>
    <col min="7428" max="7428" width="7.28515625" customWidth="1"/>
    <col min="7429" max="7429" width="7.7109375" customWidth="1"/>
    <col min="7430" max="7430" width="10.28515625" customWidth="1"/>
    <col min="7431" max="7431" width="20.7109375" customWidth="1"/>
    <col min="7432" max="7432" width="14.7109375" customWidth="1"/>
    <col min="7681" max="7681" width="3.7109375" customWidth="1"/>
    <col min="7682" max="7682" width="48.28515625" customWidth="1"/>
    <col min="7683" max="7683" width="1" customWidth="1"/>
    <col min="7684" max="7684" width="7.28515625" customWidth="1"/>
    <col min="7685" max="7685" width="7.7109375" customWidth="1"/>
    <col min="7686" max="7686" width="10.28515625" customWidth="1"/>
    <col min="7687" max="7687" width="20.7109375" customWidth="1"/>
    <col min="7688" max="7688" width="14.7109375" customWidth="1"/>
    <col min="7937" max="7937" width="3.7109375" customWidth="1"/>
    <col min="7938" max="7938" width="48.28515625" customWidth="1"/>
    <col min="7939" max="7939" width="1" customWidth="1"/>
    <col min="7940" max="7940" width="7.28515625" customWidth="1"/>
    <col min="7941" max="7941" width="7.7109375" customWidth="1"/>
    <col min="7942" max="7942" width="10.28515625" customWidth="1"/>
    <col min="7943" max="7943" width="20.7109375" customWidth="1"/>
    <col min="7944" max="7944" width="14.7109375" customWidth="1"/>
    <col min="8193" max="8193" width="3.7109375" customWidth="1"/>
    <col min="8194" max="8194" width="48.28515625" customWidth="1"/>
    <col min="8195" max="8195" width="1" customWidth="1"/>
    <col min="8196" max="8196" width="7.28515625" customWidth="1"/>
    <col min="8197" max="8197" width="7.7109375" customWidth="1"/>
    <col min="8198" max="8198" width="10.28515625" customWidth="1"/>
    <col min="8199" max="8199" width="20.7109375" customWidth="1"/>
    <col min="8200" max="8200" width="14.7109375" customWidth="1"/>
    <col min="8449" max="8449" width="3.7109375" customWidth="1"/>
    <col min="8450" max="8450" width="48.28515625" customWidth="1"/>
    <col min="8451" max="8451" width="1" customWidth="1"/>
    <col min="8452" max="8452" width="7.28515625" customWidth="1"/>
    <col min="8453" max="8453" width="7.7109375" customWidth="1"/>
    <col min="8454" max="8454" width="10.28515625" customWidth="1"/>
    <col min="8455" max="8455" width="20.7109375" customWidth="1"/>
    <col min="8456" max="8456" width="14.7109375" customWidth="1"/>
    <col min="8705" max="8705" width="3.7109375" customWidth="1"/>
    <col min="8706" max="8706" width="48.28515625" customWidth="1"/>
    <col min="8707" max="8707" width="1" customWidth="1"/>
    <col min="8708" max="8708" width="7.28515625" customWidth="1"/>
    <col min="8709" max="8709" width="7.7109375" customWidth="1"/>
    <col min="8710" max="8710" width="10.28515625" customWidth="1"/>
    <col min="8711" max="8711" width="20.7109375" customWidth="1"/>
    <col min="8712" max="8712" width="14.7109375" customWidth="1"/>
    <col min="8961" max="8961" width="3.7109375" customWidth="1"/>
    <col min="8962" max="8962" width="48.28515625" customWidth="1"/>
    <col min="8963" max="8963" width="1" customWidth="1"/>
    <col min="8964" max="8964" width="7.28515625" customWidth="1"/>
    <col min="8965" max="8965" width="7.7109375" customWidth="1"/>
    <col min="8966" max="8966" width="10.28515625" customWidth="1"/>
    <col min="8967" max="8967" width="20.7109375" customWidth="1"/>
    <col min="8968" max="8968" width="14.7109375" customWidth="1"/>
    <col min="9217" max="9217" width="3.7109375" customWidth="1"/>
    <col min="9218" max="9218" width="48.28515625" customWidth="1"/>
    <col min="9219" max="9219" width="1" customWidth="1"/>
    <col min="9220" max="9220" width="7.28515625" customWidth="1"/>
    <col min="9221" max="9221" width="7.7109375" customWidth="1"/>
    <col min="9222" max="9222" width="10.28515625" customWidth="1"/>
    <col min="9223" max="9223" width="20.7109375" customWidth="1"/>
    <col min="9224" max="9224" width="14.7109375" customWidth="1"/>
    <col min="9473" max="9473" width="3.7109375" customWidth="1"/>
    <col min="9474" max="9474" width="48.28515625" customWidth="1"/>
    <col min="9475" max="9475" width="1" customWidth="1"/>
    <col min="9476" max="9476" width="7.28515625" customWidth="1"/>
    <col min="9477" max="9477" width="7.7109375" customWidth="1"/>
    <col min="9478" max="9478" width="10.28515625" customWidth="1"/>
    <col min="9479" max="9479" width="20.7109375" customWidth="1"/>
    <col min="9480" max="9480" width="14.7109375" customWidth="1"/>
    <col min="9729" max="9729" width="3.7109375" customWidth="1"/>
    <col min="9730" max="9730" width="48.28515625" customWidth="1"/>
    <col min="9731" max="9731" width="1" customWidth="1"/>
    <col min="9732" max="9732" width="7.28515625" customWidth="1"/>
    <col min="9733" max="9733" width="7.7109375" customWidth="1"/>
    <col min="9734" max="9734" width="10.28515625" customWidth="1"/>
    <col min="9735" max="9735" width="20.7109375" customWidth="1"/>
    <col min="9736" max="9736" width="14.7109375" customWidth="1"/>
    <col min="9985" max="9985" width="3.7109375" customWidth="1"/>
    <col min="9986" max="9986" width="48.28515625" customWidth="1"/>
    <col min="9987" max="9987" width="1" customWidth="1"/>
    <col min="9988" max="9988" width="7.28515625" customWidth="1"/>
    <col min="9989" max="9989" width="7.7109375" customWidth="1"/>
    <col min="9990" max="9990" width="10.28515625" customWidth="1"/>
    <col min="9991" max="9991" width="20.7109375" customWidth="1"/>
    <col min="9992" max="9992" width="14.7109375" customWidth="1"/>
    <col min="10241" max="10241" width="3.7109375" customWidth="1"/>
    <col min="10242" max="10242" width="48.28515625" customWidth="1"/>
    <col min="10243" max="10243" width="1" customWidth="1"/>
    <col min="10244" max="10244" width="7.28515625" customWidth="1"/>
    <col min="10245" max="10245" width="7.7109375" customWidth="1"/>
    <col min="10246" max="10246" width="10.28515625" customWidth="1"/>
    <col min="10247" max="10247" width="20.7109375" customWidth="1"/>
    <col min="10248" max="10248" width="14.7109375" customWidth="1"/>
    <col min="10497" max="10497" width="3.7109375" customWidth="1"/>
    <col min="10498" max="10498" width="48.28515625" customWidth="1"/>
    <col min="10499" max="10499" width="1" customWidth="1"/>
    <col min="10500" max="10500" width="7.28515625" customWidth="1"/>
    <col min="10501" max="10501" width="7.7109375" customWidth="1"/>
    <col min="10502" max="10502" width="10.28515625" customWidth="1"/>
    <col min="10503" max="10503" width="20.7109375" customWidth="1"/>
    <col min="10504" max="10504" width="14.7109375" customWidth="1"/>
    <col min="10753" max="10753" width="3.7109375" customWidth="1"/>
    <col min="10754" max="10754" width="48.28515625" customWidth="1"/>
    <col min="10755" max="10755" width="1" customWidth="1"/>
    <col min="10756" max="10756" width="7.28515625" customWidth="1"/>
    <col min="10757" max="10757" width="7.7109375" customWidth="1"/>
    <col min="10758" max="10758" width="10.28515625" customWidth="1"/>
    <col min="10759" max="10759" width="20.7109375" customWidth="1"/>
    <col min="10760" max="10760" width="14.7109375" customWidth="1"/>
    <col min="11009" max="11009" width="3.7109375" customWidth="1"/>
    <col min="11010" max="11010" width="48.28515625" customWidth="1"/>
    <col min="11011" max="11011" width="1" customWidth="1"/>
    <col min="11012" max="11012" width="7.28515625" customWidth="1"/>
    <col min="11013" max="11013" width="7.7109375" customWidth="1"/>
    <col min="11014" max="11014" width="10.28515625" customWidth="1"/>
    <col min="11015" max="11015" width="20.7109375" customWidth="1"/>
    <col min="11016" max="11016" width="14.7109375" customWidth="1"/>
    <col min="11265" max="11265" width="3.7109375" customWidth="1"/>
    <col min="11266" max="11266" width="48.28515625" customWidth="1"/>
    <col min="11267" max="11267" width="1" customWidth="1"/>
    <col min="11268" max="11268" width="7.28515625" customWidth="1"/>
    <col min="11269" max="11269" width="7.7109375" customWidth="1"/>
    <col min="11270" max="11270" width="10.28515625" customWidth="1"/>
    <col min="11271" max="11271" width="20.7109375" customWidth="1"/>
    <col min="11272" max="11272" width="14.7109375" customWidth="1"/>
    <col min="11521" max="11521" width="3.7109375" customWidth="1"/>
    <col min="11522" max="11522" width="48.28515625" customWidth="1"/>
    <col min="11523" max="11523" width="1" customWidth="1"/>
    <col min="11524" max="11524" width="7.28515625" customWidth="1"/>
    <col min="11525" max="11525" width="7.7109375" customWidth="1"/>
    <col min="11526" max="11526" width="10.28515625" customWidth="1"/>
    <col min="11527" max="11527" width="20.7109375" customWidth="1"/>
    <col min="11528" max="11528" width="14.7109375" customWidth="1"/>
    <col min="11777" max="11777" width="3.7109375" customWidth="1"/>
    <col min="11778" max="11778" width="48.28515625" customWidth="1"/>
    <col min="11779" max="11779" width="1" customWidth="1"/>
    <col min="11780" max="11780" width="7.28515625" customWidth="1"/>
    <col min="11781" max="11781" width="7.7109375" customWidth="1"/>
    <col min="11782" max="11782" width="10.28515625" customWidth="1"/>
    <col min="11783" max="11783" width="20.7109375" customWidth="1"/>
    <col min="11784" max="11784" width="14.7109375" customWidth="1"/>
    <col min="12033" max="12033" width="3.7109375" customWidth="1"/>
    <col min="12034" max="12034" width="48.28515625" customWidth="1"/>
    <col min="12035" max="12035" width="1" customWidth="1"/>
    <col min="12036" max="12036" width="7.28515625" customWidth="1"/>
    <col min="12037" max="12037" width="7.7109375" customWidth="1"/>
    <col min="12038" max="12038" width="10.28515625" customWidth="1"/>
    <col min="12039" max="12039" width="20.7109375" customWidth="1"/>
    <col min="12040" max="12040" width="14.7109375" customWidth="1"/>
    <col min="12289" max="12289" width="3.7109375" customWidth="1"/>
    <col min="12290" max="12290" width="48.28515625" customWidth="1"/>
    <col min="12291" max="12291" width="1" customWidth="1"/>
    <col min="12292" max="12292" width="7.28515625" customWidth="1"/>
    <col min="12293" max="12293" width="7.7109375" customWidth="1"/>
    <col min="12294" max="12294" width="10.28515625" customWidth="1"/>
    <col min="12295" max="12295" width="20.7109375" customWidth="1"/>
    <col min="12296" max="12296" width="14.7109375" customWidth="1"/>
    <col min="12545" max="12545" width="3.7109375" customWidth="1"/>
    <col min="12546" max="12546" width="48.28515625" customWidth="1"/>
    <col min="12547" max="12547" width="1" customWidth="1"/>
    <col min="12548" max="12548" width="7.28515625" customWidth="1"/>
    <col min="12549" max="12549" width="7.7109375" customWidth="1"/>
    <col min="12550" max="12550" width="10.28515625" customWidth="1"/>
    <col min="12551" max="12551" width="20.7109375" customWidth="1"/>
    <col min="12552" max="12552" width="14.7109375" customWidth="1"/>
    <col min="12801" max="12801" width="3.7109375" customWidth="1"/>
    <col min="12802" max="12802" width="48.28515625" customWidth="1"/>
    <col min="12803" max="12803" width="1" customWidth="1"/>
    <col min="12804" max="12804" width="7.28515625" customWidth="1"/>
    <col min="12805" max="12805" width="7.7109375" customWidth="1"/>
    <col min="12806" max="12806" width="10.28515625" customWidth="1"/>
    <col min="12807" max="12807" width="20.7109375" customWidth="1"/>
    <col min="12808" max="12808" width="14.7109375" customWidth="1"/>
    <col min="13057" max="13057" width="3.7109375" customWidth="1"/>
    <col min="13058" max="13058" width="48.28515625" customWidth="1"/>
    <col min="13059" max="13059" width="1" customWidth="1"/>
    <col min="13060" max="13060" width="7.28515625" customWidth="1"/>
    <col min="13061" max="13061" width="7.7109375" customWidth="1"/>
    <col min="13062" max="13062" width="10.28515625" customWidth="1"/>
    <col min="13063" max="13063" width="20.7109375" customWidth="1"/>
    <col min="13064" max="13064" width="14.7109375" customWidth="1"/>
    <col min="13313" max="13313" width="3.7109375" customWidth="1"/>
    <col min="13314" max="13314" width="48.28515625" customWidth="1"/>
    <col min="13315" max="13315" width="1" customWidth="1"/>
    <col min="13316" max="13316" width="7.28515625" customWidth="1"/>
    <col min="13317" max="13317" width="7.7109375" customWidth="1"/>
    <col min="13318" max="13318" width="10.28515625" customWidth="1"/>
    <col min="13319" max="13319" width="20.7109375" customWidth="1"/>
    <col min="13320" max="13320" width="14.7109375" customWidth="1"/>
    <col min="13569" max="13569" width="3.7109375" customWidth="1"/>
    <col min="13570" max="13570" width="48.28515625" customWidth="1"/>
    <col min="13571" max="13571" width="1" customWidth="1"/>
    <col min="13572" max="13572" width="7.28515625" customWidth="1"/>
    <col min="13573" max="13573" width="7.7109375" customWidth="1"/>
    <col min="13574" max="13574" width="10.28515625" customWidth="1"/>
    <col min="13575" max="13575" width="20.7109375" customWidth="1"/>
    <col min="13576" max="13576" width="14.7109375" customWidth="1"/>
    <col min="13825" max="13825" width="3.7109375" customWidth="1"/>
    <col min="13826" max="13826" width="48.28515625" customWidth="1"/>
    <col min="13827" max="13827" width="1" customWidth="1"/>
    <col min="13828" max="13828" width="7.28515625" customWidth="1"/>
    <col min="13829" max="13829" width="7.7109375" customWidth="1"/>
    <col min="13830" max="13830" width="10.28515625" customWidth="1"/>
    <col min="13831" max="13831" width="20.7109375" customWidth="1"/>
    <col min="13832" max="13832" width="14.7109375" customWidth="1"/>
    <col min="14081" max="14081" width="3.7109375" customWidth="1"/>
    <col min="14082" max="14082" width="48.28515625" customWidth="1"/>
    <col min="14083" max="14083" width="1" customWidth="1"/>
    <col min="14084" max="14084" width="7.28515625" customWidth="1"/>
    <col min="14085" max="14085" width="7.7109375" customWidth="1"/>
    <col min="14086" max="14086" width="10.28515625" customWidth="1"/>
    <col min="14087" max="14087" width="20.7109375" customWidth="1"/>
    <col min="14088" max="14088" width="14.7109375" customWidth="1"/>
    <col min="14337" max="14337" width="3.7109375" customWidth="1"/>
    <col min="14338" max="14338" width="48.28515625" customWidth="1"/>
    <col min="14339" max="14339" width="1" customWidth="1"/>
    <col min="14340" max="14340" width="7.28515625" customWidth="1"/>
    <col min="14341" max="14341" width="7.7109375" customWidth="1"/>
    <col min="14342" max="14342" width="10.28515625" customWidth="1"/>
    <col min="14343" max="14343" width="20.7109375" customWidth="1"/>
    <col min="14344" max="14344" width="14.7109375" customWidth="1"/>
    <col min="14593" max="14593" width="3.7109375" customWidth="1"/>
    <col min="14594" max="14594" width="48.28515625" customWidth="1"/>
    <col min="14595" max="14595" width="1" customWidth="1"/>
    <col min="14596" max="14596" width="7.28515625" customWidth="1"/>
    <col min="14597" max="14597" width="7.7109375" customWidth="1"/>
    <col min="14598" max="14598" width="10.28515625" customWidth="1"/>
    <col min="14599" max="14599" width="20.7109375" customWidth="1"/>
    <col min="14600" max="14600" width="14.7109375" customWidth="1"/>
    <col min="14849" max="14849" width="3.7109375" customWidth="1"/>
    <col min="14850" max="14850" width="48.28515625" customWidth="1"/>
    <col min="14851" max="14851" width="1" customWidth="1"/>
    <col min="14852" max="14852" width="7.28515625" customWidth="1"/>
    <col min="14853" max="14853" width="7.7109375" customWidth="1"/>
    <col min="14854" max="14854" width="10.28515625" customWidth="1"/>
    <col min="14855" max="14855" width="20.7109375" customWidth="1"/>
    <col min="14856" max="14856" width="14.7109375" customWidth="1"/>
    <col min="15105" max="15105" width="3.7109375" customWidth="1"/>
    <col min="15106" max="15106" width="48.28515625" customWidth="1"/>
    <col min="15107" max="15107" width="1" customWidth="1"/>
    <col min="15108" max="15108" width="7.28515625" customWidth="1"/>
    <col min="15109" max="15109" width="7.7109375" customWidth="1"/>
    <col min="15110" max="15110" width="10.28515625" customWidth="1"/>
    <col min="15111" max="15111" width="20.7109375" customWidth="1"/>
    <col min="15112" max="15112" width="14.7109375" customWidth="1"/>
    <col min="15361" max="15361" width="3.7109375" customWidth="1"/>
    <col min="15362" max="15362" width="48.28515625" customWidth="1"/>
    <col min="15363" max="15363" width="1" customWidth="1"/>
    <col min="15364" max="15364" width="7.28515625" customWidth="1"/>
    <col min="15365" max="15365" width="7.7109375" customWidth="1"/>
    <col min="15366" max="15366" width="10.28515625" customWidth="1"/>
    <col min="15367" max="15367" width="20.7109375" customWidth="1"/>
    <col min="15368" max="15368" width="14.7109375" customWidth="1"/>
    <col min="15617" max="15617" width="3.7109375" customWidth="1"/>
    <col min="15618" max="15618" width="48.28515625" customWidth="1"/>
    <col min="15619" max="15619" width="1" customWidth="1"/>
    <col min="15620" max="15620" width="7.28515625" customWidth="1"/>
    <col min="15621" max="15621" width="7.7109375" customWidth="1"/>
    <col min="15622" max="15622" width="10.28515625" customWidth="1"/>
    <col min="15623" max="15623" width="20.7109375" customWidth="1"/>
    <col min="15624" max="15624" width="14.7109375" customWidth="1"/>
    <col min="15873" max="15873" width="3.7109375" customWidth="1"/>
    <col min="15874" max="15874" width="48.28515625" customWidth="1"/>
    <col min="15875" max="15875" width="1" customWidth="1"/>
    <col min="15876" max="15876" width="7.28515625" customWidth="1"/>
    <col min="15877" max="15877" width="7.7109375" customWidth="1"/>
    <col min="15878" max="15878" width="10.28515625" customWidth="1"/>
    <col min="15879" max="15879" width="20.7109375" customWidth="1"/>
    <col min="15880" max="15880" width="14.7109375" customWidth="1"/>
    <col min="16129" max="16129" width="3.7109375" customWidth="1"/>
    <col min="16130" max="16130" width="48.28515625" customWidth="1"/>
    <col min="16131" max="16131" width="1" customWidth="1"/>
    <col min="16132" max="16132" width="7.28515625" customWidth="1"/>
    <col min="16133" max="16133" width="7.7109375" customWidth="1"/>
    <col min="16134" max="16134" width="10.28515625" customWidth="1"/>
    <col min="16135" max="16135" width="20.7109375" customWidth="1"/>
    <col min="16136" max="16136" width="14.7109375" customWidth="1"/>
  </cols>
  <sheetData>
    <row r="1" spans="1:7" s="285" customFormat="1" ht="33.6" customHeight="1">
      <c r="A1" s="690" t="s">
        <v>2221</v>
      </c>
      <c r="B1" s="691"/>
      <c r="C1" s="691"/>
      <c r="D1" s="12"/>
      <c r="E1" s="12"/>
      <c r="F1" s="12"/>
      <c r="G1" s="12"/>
    </row>
    <row r="2" spans="1:7" s="287" customFormat="1" ht="28.9" customHeight="1">
      <c r="A2" s="692" t="s">
        <v>2222</v>
      </c>
      <c r="B2" s="693"/>
      <c r="C2" s="286"/>
      <c r="D2" s="286"/>
      <c r="E2" s="286"/>
      <c r="F2" s="286"/>
      <c r="G2" s="286"/>
    </row>
    <row r="3" spans="1:7" ht="29.65" customHeight="1">
      <c r="D3" s="288" t="s">
        <v>2223</v>
      </c>
      <c r="E3" s="289" t="s">
        <v>2224</v>
      </c>
      <c r="F3" s="289" t="s">
        <v>2225</v>
      </c>
      <c r="G3" s="290" t="s">
        <v>2226</v>
      </c>
    </row>
    <row r="4" spans="1:7" ht="9" customHeight="1">
      <c r="D4" s="291"/>
      <c r="E4" s="292"/>
      <c r="F4" s="292"/>
      <c r="G4" s="293"/>
    </row>
    <row r="5" spans="1:7" ht="26.65" customHeight="1">
      <c r="A5" s="294" t="s">
        <v>2227</v>
      </c>
      <c r="B5" s="294" t="s">
        <v>2228</v>
      </c>
    </row>
    <row r="6" spans="1:7" ht="45" customHeight="1">
      <c r="A6" s="280" t="s">
        <v>2229</v>
      </c>
      <c r="B6" s="281" t="s">
        <v>2230</v>
      </c>
      <c r="D6" s="283"/>
      <c r="E6" s="283"/>
      <c r="F6" s="283"/>
      <c r="G6" s="283"/>
    </row>
    <row r="7" spans="1:7" s="297" customFormat="1" ht="22.9" customHeight="1">
      <c r="A7" s="295" t="s">
        <v>2231</v>
      </c>
      <c r="B7" s="296" t="s">
        <v>2232</v>
      </c>
      <c r="D7" s="283"/>
      <c r="E7" s="283"/>
      <c r="F7" s="283"/>
      <c r="G7" s="283"/>
    </row>
    <row r="8" spans="1:7" ht="30.6" customHeight="1">
      <c r="A8" s="280" t="s">
        <v>2233</v>
      </c>
      <c r="B8" s="281" t="s">
        <v>2234</v>
      </c>
      <c r="D8" s="283"/>
      <c r="E8" s="283"/>
      <c r="F8" s="283"/>
      <c r="G8" s="283"/>
    </row>
    <row r="9" spans="1:7" ht="58.9" customHeight="1">
      <c r="A9" s="280" t="s">
        <v>2235</v>
      </c>
      <c r="B9" s="281" t="s">
        <v>2236</v>
      </c>
      <c r="D9" s="283"/>
      <c r="E9" s="283"/>
      <c r="F9" s="283"/>
      <c r="G9" s="283"/>
    </row>
    <row r="10" spans="1:7" ht="30" customHeight="1">
      <c r="A10" s="280" t="s">
        <v>2237</v>
      </c>
      <c r="B10" s="281" t="s">
        <v>2238</v>
      </c>
      <c r="D10" s="283"/>
      <c r="E10" s="283"/>
      <c r="F10" s="283"/>
      <c r="G10" s="283"/>
    </row>
    <row r="11" spans="1:7" s="229" customFormat="1" ht="28.15" customHeight="1">
      <c r="A11" s="298" t="s">
        <v>2239</v>
      </c>
      <c r="B11" s="299" t="s">
        <v>2240</v>
      </c>
      <c r="D11" s="298"/>
      <c r="E11" s="298"/>
      <c r="F11" s="298"/>
      <c r="G11" s="298"/>
    </row>
    <row r="12" spans="1:7" s="297" customFormat="1" ht="29.65" customHeight="1">
      <c r="A12" s="295" t="s">
        <v>2241</v>
      </c>
      <c r="B12" s="296" t="s">
        <v>2242</v>
      </c>
      <c r="D12" s="283"/>
      <c r="E12" s="283"/>
      <c r="F12" s="283"/>
      <c r="G12" s="283"/>
    </row>
    <row r="13" spans="1:7" s="297" customFormat="1" ht="24.6" customHeight="1">
      <c r="A13" s="295" t="s">
        <v>2243</v>
      </c>
      <c r="B13" s="296" t="s">
        <v>2244</v>
      </c>
      <c r="D13" s="283"/>
      <c r="E13" s="283"/>
      <c r="F13" s="283"/>
      <c r="G13" s="283"/>
    </row>
    <row r="14" spans="1:7" ht="62.65" customHeight="1">
      <c r="A14" s="280" t="s">
        <v>2245</v>
      </c>
      <c r="B14" s="281" t="s">
        <v>2246</v>
      </c>
      <c r="D14" s="283"/>
      <c r="E14" s="283"/>
      <c r="F14" s="283"/>
      <c r="G14" s="283"/>
    </row>
    <row r="15" spans="1:7" ht="23.65" customHeight="1">
      <c r="A15" s="298" t="s">
        <v>2247</v>
      </c>
      <c r="B15" s="296" t="s">
        <v>2248</v>
      </c>
      <c r="D15" s="283"/>
      <c r="E15" s="283"/>
      <c r="F15" s="283"/>
      <c r="G15" s="283"/>
    </row>
    <row r="16" spans="1:7" ht="30.6" customHeight="1">
      <c r="A16" s="280" t="s">
        <v>2249</v>
      </c>
      <c r="B16" s="281" t="s">
        <v>2250</v>
      </c>
      <c r="D16" s="283"/>
      <c r="E16" s="283"/>
      <c r="F16" s="283"/>
      <c r="G16" s="283"/>
    </row>
    <row r="17" spans="1:7" ht="30" customHeight="1">
      <c r="A17" s="280" t="s">
        <v>2251</v>
      </c>
      <c r="B17" s="281" t="s">
        <v>2252</v>
      </c>
      <c r="D17" s="283"/>
      <c r="E17" s="283"/>
      <c r="F17" s="283"/>
      <c r="G17" s="283"/>
    </row>
    <row r="19" spans="1:7" s="285" customFormat="1">
      <c r="A19" s="300" t="s">
        <v>2253</v>
      </c>
      <c r="B19" s="301" t="s">
        <v>2254</v>
      </c>
    </row>
    <row r="20" spans="1:7" s="229" customFormat="1" ht="30" customHeight="1">
      <c r="A20" s="298" t="s">
        <v>2255</v>
      </c>
      <c r="B20" s="299" t="s">
        <v>2256</v>
      </c>
      <c r="D20" s="298"/>
      <c r="E20" s="298"/>
      <c r="F20" s="298"/>
      <c r="G20" s="298"/>
    </row>
    <row r="21" spans="1:7" s="229" customFormat="1" ht="31.15" customHeight="1">
      <c r="A21" s="298" t="s">
        <v>2257</v>
      </c>
      <c r="B21" s="299" t="s">
        <v>2258</v>
      </c>
      <c r="D21" s="298"/>
      <c r="E21" s="298"/>
      <c r="F21" s="298"/>
      <c r="G21" s="298"/>
    </row>
    <row r="22" spans="1:7" ht="30">
      <c r="A22" s="280" t="s">
        <v>2259</v>
      </c>
      <c r="B22" s="281" t="s">
        <v>2260</v>
      </c>
      <c r="D22" s="283"/>
      <c r="E22" s="283"/>
      <c r="F22" s="283"/>
      <c r="G22" s="283"/>
    </row>
    <row r="24" spans="1:7">
      <c r="A24" s="1" t="s">
        <v>2261</v>
      </c>
      <c r="B24" s="301" t="s">
        <v>2262</v>
      </c>
    </row>
    <row r="25" spans="1:7" ht="60">
      <c r="A25" s="280" t="s">
        <v>2263</v>
      </c>
      <c r="B25" s="281" t="s">
        <v>2264</v>
      </c>
      <c r="D25" s="283"/>
      <c r="E25" s="283"/>
      <c r="F25" s="283"/>
      <c r="G25" s="283"/>
    </row>
    <row r="26" spans="1:7" s="229" customFormat="1" ht="31.15" customHeight="1">
      <c r="A26" s="280" t="s">
        <v>2265</v>
      </c>
      <c r="B26" s="281" t="s">
        <v>2266</v>
      </c>
      <c r="D26" s="298"/>
      <c r="E26" s="298"/>
      <c r="F26" s="298"/>
      <c r="G26" s="298"/>
    </row>
    <row r="27" spans="1:7" s="229" customFormat="1" ht="31.15" customHeight="1">
      <c r="A27" s="298" t="s">
        <v>2267</v>
      </c>
      <c r="B27" s="299" t="s">
        <v>2268</v>
      </c>
      <c r="D27" s="298"/>
      <c r="E27" s="298"/>
      <c r="F27" s="298"/>
      <c r="G27" s="298"/>
    </row>
    <row r="28" spans="1:7" s="229" customFormat="1" ht="25.9" customHeight="1">
      <c r="A28" s="298" t="s">
        <v>2269</v>
      </c>
      <c r="B28" s="299" t="s">
        <v>2270</v>
      </c>
      <c r="D28" s="298"/>
      <c r="E28" s="298"/>
      <c r="F28" s="298"/>
      <c r="G28" s="298"/>
    </row>
    <row r="29" spans="1:7" s="229" customFormat="1" ht="23.65" customHeight="1">
      <c r="A29" s="298" t="s">
        <v>2271</v>
      </c>
      <c r="B29" s="299" t="s">
        <v>2272</v>
      </c>
      <c r="D29" s="298"/>
      <c r="E29" s="298"/>
      <c r="F29" s="298"/>
      <c r="G29" s="298"/>
    </row>
    <row r="30" spans="1:7" s="229" customFormat="1" ht="31.9" customHeight="1">
      <c r="A30" s="298" t="s">
        <v>2273</v>
      </c>
      <c r="B30" s="299" t="s">
        <v>2274</v>
      </c>
      <c r="D30" s="298"/>
      <c r="E30" s="298"/>
      <c r="F30" s="298"/>
      <c r="G30" s="298"/>
    </row>
    <row r="31" spans="1:7" ht="34.15" customHeight="1">
      <c r="A31" s="280" t="s">
        <v>2275</v>
      </c>
      <c r="B31" s="281" t="s">
        <v>2276</v>
      </c>
      <c r="D31" s="283"/>
      <c r="E31" s="283"/>
      <c r="F31" s="283"/>
      <c r="G31" s="283"/>
    </row>
    <row r="32" spans="1:7" s="229" customFormat="1" ht="28.9" customHeight="1">
      <c r="A32" s="298" t="s">
        <v>2277</v>
      </c>
      <c r="B32" s="299" t="s">
        <v>2278</v>
      </c>
      <c r="D32" s="298"/>
      <c r="E32" s="298"/>
      <c r="F32" s="298"/>
      <c r="G32" s="298"/>
    </row>
    <row r="33" spans="1:7" ht="29.65" customHeight="1">
      <c r="A33" s="302" t="s">
        <v>2279</v>
      </c>
      <c r="B33" s="303" t="s">
        <v>2280</v>
      </c>
      <c r="D33" s="228"/>
      <c r="E33" s="228"/>
      <c r="F33" s="228"/>
      <c r="G33" s="228"/>
    </row>
    <row r="34" spans="1:7" ht="44.65" customHeight="1">
      <c r="A34" s="304"/>
      <c r="B34" s="305" t="s">
        <v>2281</v>
      </c>
      <c r="D34" s="283"/>
      <c r="E34" s="283"/>
      <c r="F34" s="283"/>
      <c r="G34" s="283"/>
    </row>
    <row r="35" spans="1:7" ht="45" customHeight="1">
      <c r="A35" s="304"/>
      <c r="B35" s="306" t="s">
        <v>2282</v>
      </c>
      <c r="D35" s="283"/>
      <c r="E35" s="283"/>
      <c r="F35" s="283"/>
      <c r="G35" s="283"/>
    </row>
    <row r="36" spans="1:7" ht="19.899999999999999" customHeight="1">
      <c r="A36" s="304"/>
      <c r="B36" s="306" t="s">
        <v>2283</v>
      </c>
      <c r="D36" s="283"/>
      <c r="E36" s="283"/>
      <c r="F36" s="283"/>
      <c r="G36" s="283"/>
    </row>
    <row r="37" spans="1:7" ht="29.65" customHeight="1">
      <c r="A37" s="304"/>
      <c r="B37" s="306" t="s">
        <v>2284</v>
      </c>
      <c r="D37" s="283"/>
      <c r="E37" s="283"/>
      <c r="F37" s="283"/>
      <c r="G37" s="283"/>
    </row>
    <row r="38" spans="1:7" ht="28.15" customHeight="1">
      <c r="A38" s="304"/>
      <c r="B38" s="306" t="s">
        <v>2285</v>
      </c>
      <c r="D38" s="283"/>
      <c r="E38" s="283"/>
      <c r="F38" s="283"/>
      <c r="G38" s="283"/>
    </row>
    <row r="39" spans="1:7" ht="28.15" customHeight="1">
      <c r="A39" s="304"/>
      <c r="B39" s="306" t="s">
        <v>2286</v>
      </c>
      <c r="D39" s="283"/>
      <c r="E39" s="283"/>
      <c r="F39" s="283"/>
      <c r="G39" s="283"/>
    </row>
    <row r="40" spans="1:7" ht="45" customHeight="1">
      <c r="A40" s="304"/>
      <c r="B40" s="306" t="s">
        <v>2287</v>
      </c>
      <c r="D40" s="283"/>
      <c r="E40" s="283"/>
      <c r="F40" s="283"/>
      <c r="G40" s="283"/>
    </row>
    <row r="41" spans="1:7" ht="46.9" customHeight="1">
      <c r="A41" s="307"/>
      <c r="B41" s="308" t="s">
        <v>2288</v>
      </c>
      <c r="D41" s="283"/>
      <c r="E41" s="283"/>
      <c r="F41" s="283"/>
      <c r="G41" s="283"/>
    </row>
    <row r="42" spans="1:7" ht="15" customHeight="1">
      <c r="A42" s="309"/>
      <c r="B42" s="310"/>
      <c r="D42" s="228"/>
      <c r="E42" s="228"/>
      <c r="F42" s="228"/>
      <c r="G42" s="228"/>
    </row>
    <row r="43" spans="1:7" s="285" customFormat="1">
      <c r="A43" s="300" t="s">
        <v>2289</v>
      </c>
      <c r="B43" s="301" t="s">
        <v>2290</v>
      </c>
    </row>
    <row r="44" spans="1:7" ht="32.65" customHeight="1">
      <c r="A44" s="280" t="s">
        <v>2291</v>
      </c>
      <c r="B44" s="281" t="s">
        <v>2292</v>
      </c>
      <c r="D44" s="283"/>
      <c r="E44" s="283"/>
      <c r="F44" s="283"/>
      <c r="G44" s="283"/>
    </row>
    <row r="45" spans="1:7" ht="24.6" customHeight="1">
      <c r="A45" s="280" t="s">
        <v>2293</v>
      </c>
      <c r="B45" s="281" t="s">
        <v>2294</v>
      </c>
      <c r="D45" s="283"/>
      <c r="E45" s="283"/>
      <c r="F45" s="283"/>
      <c r="G45" s="283"/>
    </row>
    <row r="46" spans="1:7" ht="12.6" customHeight="1">
      <c r="A46" s="309"/>
      <c r="B46" s="311"/>
      <c r="D46" s="228"/>
      <c r="E46" s="228"/>
      <c r="F46" s="228"/>
      <c r="G46" s="228"/>
    </row>
    <row r="47" spans="1:7" s="285" customFormat="1">
      <c r="A47" s="300" t="s">
        <v>2295</v>
      </c>
      <c r="B47" s="301" t="s">
        <v>2296</v>
      </c>
    </row>
    <row r="48" spans="1:7" ht="22.9" customHeight="1">
      <c r="A48" s="280" t="s">
        <v>2297</v>
      </c>
      <c r="B48" s="281" t="s">
        <v>2298</v>
      </c>
      <c r="D48" s="283"/>
      <c r="E48" s="283"/>
      <c r="F48" s="283"/>
      <c r="G48" s="283"/>
    </row>
    <row r="49" spans="1:7" ht="30">
      <c r="A49" s="280" t="s">
        <v>2299</v>
      </c>
      <c r="B49" s="281" t="s">
        <v>2300</v>
      </c>
      <c r="D49" s="283"/>
      <c r="E49" s="283"/>
      <c r="F49" s="283"/>
      <c r="G49" s="283"/>
    </row>
    <row r="50" spans="1:7" ht="25.15" customHeight="1">
      <c r="A50" s="280" t="s">
        <v>2301</v>
      </c>
      <c r="B50" s="281" t="s">
        <v>2302</v>
      </c>
      <c r="D50" s="283"/>
      <c r="E50" s="283"/>
      <c r="F50" s="283"/>
      <c r="G50" s="283"/>
    </row>
    <row r="51" spans="1:7" ht="45">
      <c r="A51" s="280" t="s">
        <v>2303</v>
      </c>
      <c r="B51" s="281" t="s">
        <v>2304</v>
      </c>
      <c r="D51" s="283"/>
      <c r="E51" s="283"/>
      <c r="F51" s="283"/>
      <c r="G51" s="283"/>
    </row>
    <row r="53" spans="1:7" s="285" customFormat="1">
      <c r="A53" s="300" t="s">
        <v>2305</v>
      </c>
      <c r="B53" s="301" t="s">
        <v>2306</v>
      </c>
    </row>
    <row r="54" spans="1:7" ht="45" customHeight="1">
      <c r="A54" s="280" t="s">
        <v>2307</v>
      </c>
      <c r="B54" s="281" t="s">
        <v>2308</v>
      </c>
      <c r="D54" s="283"/>
      <c r="E54" s="283"/>
      <c r="F54" s="283"/>
      <c r="G54" s="283"/>
    </row>
    <row r="55" spans="1:7" ht="31.15" customHeight="1">
      <c r="A55" s="280" t="s">
        <v>2309</v>
      </c>
      <c r="B55" s="281" t="s">
        <v>2310</v>
      </c>
      <c r="D55" s="283"/>
      <c r="E55" s="283"/>
      <c r="F55" s="283"/>
      <c r="G55" s="283"/>
    </row>
    <row r="56" spans="1:7" ht="32.65" customHeight="1">
      <c r="A56" s="280" t="s">
        <v>2311</v>
      </c>
      <c r="B56" s="281" t="s">
        <v>2312</v>
      </c>
      <c r="D56" s="283"/>
      <c r="E56" s="283"/>
      <c r="F56" s="283"/>
      <c r="G56" s="283"/>
    </row>
    <row r="57" spans="1:7" ht="30">
      <c r="A57" s="280" t="s">
        <v>2313</v>
      </c>
      <c r="B57" s="281" t="s">
        <v>2314</v>
      </c>
      <c r="D57" s="283"/>
      <c r="E57" s="283"/>
      <c r="F57" s="283"/>
      <c r="G57" s="283"/>
    </row>
    <row r="58" spans="1:7" ht="89.65" customHeight="1">
      <c r="A58" s="280" t="s">
        <v>2315</v>
      </c>
      <c r="B58" s="281" t="s">
        <v>2316</v>
      </c>
      <c r="D58" s="283"/>
      <c r="E58" s="283"/>
      <c r="F58" s="283"/>
      <c r="G58" s="283"/>
    </row>
    <row r="59" spans="1:7" ht="21.6" customHeight="1">
      <c r="A59" s="280" t="s">
        <v>2317</v>
      </c>
      <c r="B59" s="281" t="s">
        <v>2318</v>
      </c>
      <c r="D59" s="283"/>
      <c r="E59" s="283"/>
      <c r="F59" s="283"/>
      <c r="G59" s="283"/>
    </row>
    <row r="60" spans="1:7" ht="31.15" customHeight="1">
      <c r="A60" s="280" t="s">
        <v>2319</v>
      </c>
      <c r="B60" s="281" t="s">
        <v>2320</v>
      </c>
      <c r="D60" s="283"/>
      <c r="E60" s="283"/>
      <c r="F60" s="283"/>
      <c r="G60" s="283"/>
    </row>
    <row r="61" spans="1:7" ht="20.65" customHeight="1">
      <c r="A61" s="280" t="s">
        <v>2321</v>
      </c>
      <c r="B61" s="281" t="s">
        <v>2322</v>
      </c>
      <c r="D61" s="283"/>
      <c r="E61" s="283"/>
      <c r="F61" s="283"/>
      <c r="G61" s="283"/>
    </row>
    <row r="62" spans="1:7" ht="60">
      <c r="A62" s="280" t="s">
        <v>2323</v>
      </c>
      <c r="B62" s="281" t="s">
        <v>2324</v>
      </c>
      <c r="D62" s="283"/>
      <c r="E62" s="283"/>
      <c r="F62" s="283"/>
      <c r="G62" s="283"/>
    </row>
    <row r="63" spans="1:7" ht="45">
      <c r="A63" s="302" t="s">
        <v>2325</v>
      </c>
      <c r="B63" s="312" t="s">
        <v>2326</v>
      </c>
      <c r="D63" s="313"/>
      <c r="E63" s="313"/>
      <c r="F63" s="313"/>
      <c r="G63" s="313"/>
    </row>
    <row r="64" spans="1:7" ht="17.649999999999999" customHeight="1">
      <c r="A64" s="304"/>
      <c r="B64" s="314" t="s">
        <v>2327</v>
      </c>
      <c r="D64" s="283"/>
      <c r="E64" s="283"/>
      <c r="F64" s="283"/>
      <c r="G64" s="283"/>
    </row>
    <row r="65" spans="1:7" ht="17.649999999999999" customHeight="1">
      <c r="A65" s="304"/>
      <c r="B65" s="306" t="s">
        <v>2328</v>
      </c>
      <c r="D65" s="283"/>
      <c r="E65" s="283"/>
      <c r="F65" s="283"/>
      <c r="G65" s="283"/>
    </row>
    <row r="66" spans="1:7" ht="17.649999999999999" customHeight="1">
      <c r="A66" s="304"/>
      <c r="B66" s="306" t="s">
        <v>2329</v>
      </c>
      <c r="D66" s="283"/>
      <c r="E66" s="283"/>
      <c r="F66" s="283"/>
      <c r="G66" s="283"/>
    </row>
    <row r="67" spans="1:7" ht="17.649999999999999" customHeight="1">
      <c r="A67" s="307"/>
      <c r="B67" s="315" t="s">
        <v>2330</v>
      </c>
      <c r="D67" s="283"/>
      <c r="E67" s="283"/>
      <c r="F67" s="283"/>
      <c r="G67" s="283"/>
    </row>
    <row r="69" spans="1:7" s="285" customFormat="1">
      <c r="A69" s="300" t="s">
        <v>2331</v>
      </c>
      <c r="B69" s="301" t="s">
        <v>2332</v>
      </c>
    </row>
    <row r="70" spans="1:7" ht="47.65" customHeight="1">
      <c r="A70" s="280" t="s">
        <v>2333</v>
      </c>
      <c r="B70" s="281" t="s">
        <v>2334</v>
      </c>
      <c r="D70" s="283" t="s">
        <v>2335</v>
      </c>
      <c r="E70" s="283"/>
      <c r="F70" s="283"/>
      <c r="G70" s="283"/>
    </row>
    <row r="71" spans="1:7" ht="22.9" customHeight="1">
      <c r="A71" s="280" t="s">
        <v>2336</v>
      </c>
      <c r="B71" s="281" t="s">
        <v>2337</v>
      </c>
      <c r="D71" s="283" t="s">
        <v>2335</v>
      </c>
      <c r="E71" s="283"/>
      <c r="F71" s="283"/>
      <c r="G71" s="283"/>
    </row>
    <row r="72" spans="1:7" ht="22.9" customHeight="1">
      <c r="A72" s="280" t="s">
        <v>2338</v>
      </c>
      <c r="B72" s="281" t="s">
        <v>2339</v>
      </c>
      <c r="D72" s="283" t="s">
        <v>2340</v>
      </c>
      <c r="E72" s="283"/>
      <c r="F72" s="283"/>
      <c r="G72" s="283"/>
    </row>
    <row r="73" spans="1:7" ht="20.65" customHeight="1">
      <c r="A73" s="280" t="s">
        <v>2341</v>
      </c>
      <c r="B73" s="281" t="s">
        <v>2342</v>
      </c>
      <c r="D73" s="283" t="s">
        <v>2340</v>
      </c>
      <c r="E73" s="283"/>
      <c r="F73" s="283"/>
      <c r="G73" s="283"/>
    </row>
    <row r="74" spans="1:7" ht="30">
      <c r="A74" s="280" t="s">
        <v>2343</v>
      </c>
      <c r="B74" s="281" t="s">
        <v>2344</v>
      </c>
      <c r="D74" s="283" t="s">
        <v>2335</v>
      </c>
      <c r="E74" s="283"/>
      <c r="F74" s="283"/>
      <c r="G74" s="283"/>
    </row>
    <row r="75" spans="1:7" ht="30">
      <c r="A75" s="280" t="s">
        <v>2345</v>
      </c>
      <c r="B75" s="281" t="s">
        <v>2346</v>
      </c>
      <c r="D75" s="283" t="s">
        <v>2340</v>
      </c>
      <c r="E75" s="283"/>
      <c r="F75" s="283"/>
      <c r="G75" s="283"/>
    </row>
    <row r="76" spans="1:7" s="229" customFormat="1" ht="30" customHeight="1">
      <c r="A76" s="298" t="s">
        <v>2347</v>
      </c>
      <c r="B76" s="299" t="s">
        <v>2348</v>
      </c>
      <c r="C76" s="316"/>
      <c r="D76" s="298" t="s">
        <v>2340</v>
      </c>
      <c r="E76" s="298"/>
      <c r="F76" s="298"/>
      <c r="G76" s="298"/>
    </row>
    <row r="77" spans="1:7">
      <c r="B77" s="311"/>
      <c r="C77" s="228"/>
      <c r="D77" s="228"/>
      <c r="E77" s="228"/>
      <c r="F77" s="228"/>
      <c r="G77" s="228"/>
    </row>
    <row r="78" spans="1:7" s="285" customFormat="1">
      <c r="A78" s="300" t="s">
        <v>2349</v>
      </c>
      <c r="B78" s="317" t="s">
        <v>2350</v>
      </c>
      <c r="C78" s="318"/>
      <c r="D78" s="318"/>
      <c r="E78" s="318"/>
      <c r="F78" s="318"/>
      <c r="G78" s="318"/>
    </row>
    <row r="79" spans="1:7" ht="18.600000000000001" customHeight="1">
      <c r="A79" s="280" t="s">
        <v>2351</v>
      </c>
      <c r="B79" s="281" t="s">
        <v>2352</v>
      </c>
      <c r="C79" s="228"/>
      <c r="D79" s="283"/>
      <c r="E79" s="283"/>
      <c r="F79" s="283"/>
      <c r="G79" s="283" t="s">
        <v>2353</v>
      </c>
    </row>
    <row r="80" spans="1:7" ht="19.149999999999999" customHeight="1">
      <c r="A80" s="280" t="s">
        <v>2354</v>
      </c>
      <c r="B80" s="281" t="s">
        <v>2355</v>
      </c>
      <c r="D80" s="283"/>
      <c r="E80" s="283"/>
      <c r="F80" s="283"/>
      <c r="G80" s="283" t="s">
        <v>2356</v>
      </c>
    </row>
    <row r="81" spans="1:7" ht="54.6" customHeight="1">
      <c r="A81" s="280" t="s">
        <v>2357</v>
      </c>
      <c r="B81" s="281" t="s">
        <v>2479</v>
      </c>
      <c r="D81" s="283"/>
      <c r="E81" s="283"/>
      <c r="F81" s="283"/>
      <c r="G81" s="283"/>
    </row>
    <row r="82" spans="1:7" ht="29.65" customHeight="1">
      <c r="A82" s="280" t="s">
        <v>2358</v>
      </c>
      <c r="B82" s="281" t="s">
        <v>2359</v>
      </c>
      <c r="D82" s="283"/>
      <c r="E82" s="283"/>
      <c r="F82" s="283"/>
      <c r="G82" s="283" t="s">
        <v>2353</v>
      </c>
    </row>
    <row r="83" spans="1:7" ht="18.600000000000001" customHeight="1">
      <c r="A83" s="280" t="s">
        <v>2360</v>
      </c>
      <c r="B83" s="281" t="s">
        <v>2361</v>
      </c>
      <c r="D83" s="283" t="s">
        <v>2362</v>
      </c>
      <c r="E83" s="283"/>
      <c r="F83" s="283"/>
      <c r="G83" s="283"/>
    </row>
    <row r="84" spans="1:7" ht="19.149999999999999" customHeight="1">
      <c r="A84" s="280" t="s">
        <v>2363</v>
      </c>
      <c r="B84" s="281" t="s">
        <v>2364</v>
      </c>
      <c r="D84" s="283" t="s">
        <v>2340</v>
      </c>
      <c r="E84" s="283"/>
      <c r="F84" s="283"/>
      <c r="G84" s="283"/>
    </row>
    <row r="85" spans="1:7" ht="30">
      <c r="A85" s="280" t="s">
        <v>2365</v>
      </c>
      <c r="B85" s="281" t="s">
        <v>2366</v>
      </c>
      <c r="D85" s="283" t="s">
        <v>2340</v>
      </c>
      <c r="E85" s="283"/>
      <c r="F85" s="283"/>
      <c r="G85" s="283" t="s">
        <v>2367</v>
      </c>
    </row>
    <row r="87" spans="1:7" s="285" customFormat="1">
      <c r="A87" s="300" t="s">
        <v>2368</v>
      </c>
      <c r="B87" s="301" t="s">
        <v>2369</v>
      </c>
    </row>
    <row r="88" spans="1:7" ht="17.649999999999999" customHeight="1">
      <c r="A88" s="280" t="s">
        <v>2370</v>
      </c>
      <c r="B88" s="281" t="s">
        <v>2371</v>
      </c>
      <c r="D88" s="283" t="s">
        <v>2335</v>
      </c>
      <c r="E88" s="283"/>
      <c r="F88" s="283"/>
      <c r="G88" s="283"/>
    </row>
    <row r="89" spans="1:7">
      <c r="A89" s="302" t="s">
        <v>2372</v>
      </c>
      <c r="B89" s="303" t="s">
        <v>2373</v>
      </c>
    </row>
    <row r="90" spans="1:7">
      <c r="A90" s="304"/>
      <c r="B90" s="305" t="s">
        <v>2374</v>
      </c>
      <c r="D90" s="283" t="s">
        <v>2362</v>
      </c>
      <c r="E90" s="283"/>
      <c r="F90" s="283"/>
      <c r="G90" s="283"/>
    </row>
    <row r="91" spans="1:7">
      <c r="A91" s="304"/>
      <c r="B91" s="306" t="s">
        <v>2375</v>
      </c>
      <c r="D91" s="283"/>
      <c r="E91" s="283"/>
      <c r="F91" s="283"/>
      <c r="G91" s="283"/>
    </row>
    <row r="92" spans="1:7">
      <c r="A92" s="304"/>
      <c r="B92" s="306" t="s">
        <v>2376</v>
      </c>
      <c r="D92" s="283" t="s">
        <v>2362</v>
      </c>
      <c r="E92" s="283"/>
      <c r="F92" s="283"/>
      <c r="G92" s="319"/>
    </row>
    <row r="93" spans="1:7" ht="60">
      <c r="A93" s="307"/>
      <c r="B93" s="308" t="s">
        <v>2378</v>
      </c>
      <c r="D93" s="283"/>
      <c r="E93" s="283"/>
      <c r="F93" s="283"/>
      <c r="G93" s="319"/>
    </row>
    <row r="94" spans="1:7" ht="30">
      <c r="A94" s="280" t="s">
        <v>2380</v>
      </c>
      <c r="B94" s="281" t="s">
        <v>2381</v>
      </c>
      <c r="D94" s="283"/>
      <c r="E94" s="283"/>
      <c r="F94" s="283"/>
      <c r="G94" s="319"/>
    </row>
    <row r="95" spans="1:7">
      <c r="A95" s="309"/>
      <c r="B95" s="311"/>
      <c r="D95" s="228"/>
      <c r="E95" s="228"/>
      <c r="F95" s="228"/>
      <c r="G95" s="228"/>
    </row>
    <row r="96" spans="1:7" s="285" customFormat="1">
      <c r="A96" s="300" t="s">
        <v>2383</v>
      </c>
      <c r="B96" s="301" t="s">
        <v>2384</v>
      </c>
    </row>
    <row r="97" spans="1:8" ht="47.65" customHeight="1">
      <c r="A97" s="280" t="s">
        <v>2385</v>
      </c>
      <c r="B97" s="281" t="s">
        <v>2386</v>
      </c>
      <c r="D97" s="283" t="s">
        <v>2362</v>
      </c>
      <c r="E97" s="283"/>
      <c r="F97" s="283"/>
      <c r="G97" s="283"/>
    </row>
    <row r="98" spans="1:8" ht="60">
      <c r="A98" s="280" t="s">
        <v>2387</v>
      </c>
      <c r="B98" s="281" t="s">
        <v>2388</v>
      </c>
      <c r="D98" s="283" t="s">
        <v>2340</v>
      </c>
      <c r="E98" s="283"/>
      <c r="F98" s="283"/>
      <c r="G98" s="283"/>
    </row>
    <row r="101" spans="1:8" ht="13.9" customHeight="1">
      <c r="D101" t="s">
        <v>2389</v>
      </c>
      <c r="F101" t="s">
        <v>2390</v>
      </c>
    </row>
    <row r="102" spans="1:8" ht="13.9" customHeight="1"/>
    <row r="103" spans="1:8" ht="13.9" customHeight="1">
      <c r="D103" t="s">
        <v>2391</v>
      </c>
      <c r="F103" t="s">
        <v>2390</v>
      </c>
      <c r="H103" t="s">
        <v>2392</v>
      </c>
    </row>
    <row r="104" spans="1:8" ht="13.9" customHeight="1"/>
    <row r="105" spans="1:8" ht="13.9" customHeight="1"/>
    <row r="106" spans="1:8" ht="13.9" customHeight="1"/>
    <row r="107" spans="1:8" ht="13.9" customHeight="1"/>
    <row r="108" spans="1:8" ht="18.600000000000001" customHeight="1">
      <c r="A108" s="320" t="s">
        <v>2393</v>
      </c>
    </row>
    <row r="109" spans="1:8" s="1" customFormat="1" ht="28.15" customHeight="1">
      <c r="A109" s="321" t="s">
        <v>2394</v>
      </c>
      <c r="B109" s="694" t="s">
        <v>2395</v>
      </c>
      <c r="C109" s="695"/>
      <c r="D109" s="695"/>
      <c r="E109" s="695"/>
      <c r="F109" s="695"/>
      <c r="G109" s="695"/>
    </row>
    <row r="110" spans="1:8" s="1" customFormat="1" ht="28.15" customHeight="1">
      <c r="A110" s="321" t="s">
        <v>2396</v>
      </c>
      <c r="B110" s="688" t="s">
        <v>2397</v>
      </c>
      <c r="C110" s="688"/>
      <c r="D110" s="688"/>
      <c r="E110" s="688"/>
      <c r="F110" s="688"/>
      <c r="G110" s="688"/>
    </row>
    <row r="111" spans="1:8" ht="13.9" customHeight="1">
      <c r="A111" s="321" t="s">
        <v>2398</v>
      </c>
      <c r="B111" s="694" t="s">
        <v>2399</v>
      </c>
      <c r="C111" s="694"/>
      <c r="D111" s="694"/>
      <c r="E111" s="694"/>
      <c r="F111" s="694"/>
      <c r="G111" s="694"/>
    </row>
    <row r="112" spans="1:8" ht="28.15" customHeight="1">
      <c r="A112" s="323" t="s">
        <v>2400</v>
      </c>
      <c r="B112" s="688" t="s">
        <v>2401</v>
      </c>
      <c r="C112" s="689"/>
      <c r="D112" s="689"/>
      <c r="E112" s="689"/>
      <c r="F112" s="689"/>
      <c r="G112" s="689"/>
    </row>
    <row r="113" spans="1:7" ht="28.15" customHeight="1">
      <c r="A113" s="323" t="s">
        <v>2402</v>
      </c>
      <c r="B113" s="688" t="s">
        <v>2403</v>
      </c>
      <c r="C113" s="689"/>
      <c r="D113" s="689"/>
      <c r="E113" s="689"/>
      <c r="F113" s="689"/>
      <c r="G113" s="689"/>
    </row>
    <row r="114" spans="1:7" ht="28.15" customHeight="1">
      <c r="A114" s="323" t="s">
        <v>2404</v>
      </c>
      <c r="B114" s="688" t="s">
        <v>2405</v>
      </c>
      <c r="C114" s="689"/>
      <c r="D114" s="689"/>
      <c r="E114" s="689"/>
      <c r="F114" s="689"/>
      <c r="G114" s="689"/>
    </row>
    <row r="115" spans="1:7" ht="16.149999999999999" customHeight="1">
      <c r="A115" s="323" t="s">
        <v>2406</v>
      </c>
      <c r="B115" s="688" t="s">
        <v>2407</v>
      </c>
      <c r="C115" s="689"/>
      <c r="D115" s="689"/>
      <c r="E115" s="689"/>
      <c r="F115" s="689"/>
      <c r="G115" s="689"/>
    </row>
    <row r="116" spans="1:7" ht="43.9" customHeight="1">
      <c r="A116" s="323" t="s">
        <v>2408</v>
      </c>
      <c r="B116" s="688" t="s">
        <v>2409</v>
      </c>
      <c r="C116" s="689"/>
      <c r="D116" s="689"/>
      <c r="E116" s="689"/>
      <c r="F116" s="689"/>
      <c r="G116" s="689"/>
    </row>
    <row r="117" spans="1:7" ht="43.15" customHeight="1">
      <c r="A117" s="323" t="s">
        <v>2410</v>
      </c>
      <c r="B117" s="688" t="s">
        <v>2411</v>
      </c>
      <c r="C117" s="689"/>
      <c r="D117" s="689"/>
      <c r="E117" s="689"/>
      <c r="F117" s="689"/>
      <c r="G117" s="689"/>
    </row>
    <row r="118" spans="1:7" ht="30" customHeight="1">
      <c r="A118" s="323" t="s">
        <v>2412</v>
      </c>
      <c r="B118" s="688" t="s">
        <v>2413</v>
      </c>
      <c r="C118" s="689"/>
      <c r="D118" s="689"/>
      <c r="E118" s="689"/>
      <c r="F118" s="689"/>
      <c r="G118" s="689"/>
    </row>
    <row r="119" spans="1:7" ht="19.149999999999999" customHeight="1">
      <c r="A119" s="323" t="s">
        <v>2414</v>
      </c>
      <c r="B119" s="688" t="s">
        <v>2415</v>
      </c>
      <c r="C119" s="689"/>
      <c r="D119" s="689"/>
      <c r="E119" s="689"/>
      <c r="F119" s="689"/>
      <c r="G119" s="689"/>
    </row>
    <row r="120" spans="1:7" ht="44.65" customHeight="1">
      <c r="A120" s="323" t="s">
        <v>2416</v>
      </c>
      <c r="B120" s="688" t="s">
        <v>2417</v>
      </c>
      <c r="C120" s="689"/>
      <c r="D120" s="689"/>
      <c r="E120" s="689"/>
      <c r="F120" s="689"/>
      <c r="G120" s="689"/>
    </row>
    <row r="121" spans="1:7" ht="42" customHeight="1">
      <c r="A121" s="323" t="s">
        <v>2418</v>
      </c>
      <c r="B121" s="688" t="s">
        <v>2419</v>
      </c>
      <c r="C121" s="689"/>
      <c r="D121" s="689"/>
      <c r="E121" s="689"/>
      <c r="F121" s="689"/>
      <c r="G121" s="689"/>
    </row>
  </sheetData>
  <mergeCells count="15">
    <mergeCell ref="B119:G119"/>
    <mergeCell ref="B120:G120"/>
    <mergeCell ref="B121:G121"/>
    <mergeCell ref="B113:G113"/>
    <mergeCell ref="B114:G114"/>
    <mergeCell ref="B115:G115"/>
    <mergeCell ref="B116:G116"/>
    <mergeCell ref="B117:G117"/>
    <mergeCell ref="B118:G118"/>
    <mergeCell ref="B112:G112"/>
    <mergeCell ref="A1:C1"/>
    <mergeCell ref="A2:B2"/>
    <mergeCell ref="B109:G109"/>
    <mergeCell ref="B110:G110"/>
    <mergeCell ref="B111:G111"/>
  </mergeCells>
  <pageMargins left="0.39370078740157483" right="0.23622047244094491" top="0.55118110236220474" bottom="0.59055118110236227" header="0.31496062992125984" footer="0.27559055118110237"/>
  <pageSetup paperSize="9" scale="95" orientation="portrait" r:id="rId1"/>
  <headerFooter differentFirst="1">
    <oddFooter>&amp;C&amp;F&amp;RPage &amp;P of  &amp;N</oddFooter>
    <firstFooter xml:space="preserve">&amp;L&amp;"-,Italic"&amp;8&amp;UNote&amp;U: This questionnaire is only a help tool.  There is no guarantee that it is all inclusive. </firstFooter>
  </headerFooter>
  <rowBreaks count="3" manualBreakCount="3">
    <brk id="23" max="16383" man="1"/>
    <brk id="42" max="16383" man="1"/>
    <brk id="9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4"/>
  <sheetViews>
    <sheetView topLeftCell="B58" workbookViewId="0">
      <selection activeCell="K5" sqref="K5"/>
    </sheetView>
  </sheetViews>
  <sheetFormatPr defaultColWidth="8.85546875" defaultRowHeight="15"/>
  <cols>
    <col min="1" max="1" width="3.7109375" style="1" customWidth="1"/>
    <col min="2" max="2" width="48.7109375" style="7" customWidth="1"/>
    <col min="3" max="3" width="1.28515625" customWidth="1"/>
    <col min="4" max="4" width="7.28515625" customWidth="1"/>
    <col min="5" max="5" width="7.7109375" customWidth="1"/>
    <col min="6" max="6" width="9.7109375" customWidth="1"/>
    <col min="7" max="7" width="20.7109375" customWidth="1"/>
    <col min="8" max="8" width="1.28515625" customWidth="1"/>
    <col min="257" max="257" width="3.7109375" customWidth="1"/>
    <col min="258" max="258" width="48.7109375" customWidth="1"/>
    <col min="259" max="259" width="1.28515625" customWidth="1"/>
    <col min="260" max="260" width="7.28515625" customWidth="1"/>
    <col min="261" max="261" width="7.7109375" customWidth="1"/>
    <col min="262" max="262" width="9.7109375" customWidth="1"/>
    <col min="263" max="263" width="20.7109375" customWidth="1"/>
    <col min="264" max="264" width="1.28515625" customWidth="1"/>
    <col min="513" max="513" width="3.7109375" customWidth="1"/>
    <col min="514" max="514" width="48.7109375" customWidth="1"/>
    <col min="515" max="515" width="1.28515625" customWidth="1"/>
    <col min="516" max="516" width="7.28515625" customWidth="1"/>
    <col min="517" max="517" width="7.7109375" customWidth="1"/>
    <col min="518" max="518" width="9.7109375" customWidth="1"/>
    <col min="519" max="519" width="20.7109375" customWidth="1"/>
    <col min="520" max="520" width="1.28515625" customWidth="1"/>
    <col min="769" max="769" width="3.7109375" customWidth="1"/>
    <col min="770" max="770" width="48.7109375" customWidth="1"/>
    <col min="771" max="771" width="1.28515625" customWidth="1"/>
    <col min="772" max="772" width="7.28515625" customWidth="1"/>
    <col min="773" max="773" width="7.7109375" customWidth="1"/>
    <col min="774" max="774" width="9.7109375" customWidth="1"/>
    <col min="775" max="775" width="20.7109375" customWidth="1"/>
    <col min="776" max="776" width="1.28515625" customWidth="1"/>
    <col min="1025" max="1025" width="3.7109375" customWidth="1"/>
    <col min="1026" max="1026" width="48.7109375" customWidth="1"/>
    <col min="1027" max="1027" width="1.28515625" customWidth="1"/>
    <col min="1028" max="1028" width="7.28515625" customWidth="1"/>
    <col min="1029" max="1029" width="7.7109375" customWidth="1"/>
    <col min="1030" max="1030" width="9.7109375" customWidth="1"/>
    <col min="1031" max="1031" width="20.7109375" customWidth="1"/>
    <col min="1032" max="1032" width="1.28515625" customWidth="1"/>
    <col min="1281" max="1281" width="3.7109375" customWidth="1"/>
    <col min="1282" max="1282" width="48.7109375" customWidth="1"/>
    <col min="1283" max="1283" width="1.28515625" customWidth="1"/>
    <col min="1284" max="1284" width="7.28515625" customWidth="1"/>
    <col min="1285" max="1285" width="7.7109375" customWidth="1"/>
    <col min="1286" max="1286" width="9.7109375" customWidth="1"/>
    <col min="1287" max="1287" width="20.7109375" customWidth="1"/>
    <col min="1288" max="1288" width="1.28515625" customWidth="1"/>
    <col min="1537" max="1537" width="3.7109375" customWidth="1"/>
    <col min="1538" max="1538" width="48.7109375" customWidth="1"/>
    <col min="1539" max="1539" width="1.28515625" customWidth="1"/>
    <col min="1540" max="1540" width="7.28515625" customWidth="1"/>
    <col min="1541" max="1541" width="7.7109375" customWidth="1"/>
    <col min="1542" max="1542" width="9.7109375" customWidth="1"/>
    <col min="1543" max="1543" width="20.7109375" customWidth="1"/>
    <col min="1544" max="1544" width="1.28515625" customWidth="1"/>
    <col min="1793" max="1793" width="3.7109375" customWidth="1"/>
    <col min="1794" max="1794" width="48.7109375" customWidth="1"/>
    <col min="1795" max="1795" width="1.28515625" customWidth="1"/>
    <col min="1796" max="1796" width="7.28515625" customWidth="1"/>
    <col min="1797" max="1797" width="7.7109375" customWidth="1"/>
    <col min="1798" max="1798" width="9.7109375" customWidth="1"/>
    <col min="1799" max="1799" width="20.7109375" customWidth="1"/>
    <col min="1800" max="1800" width="1.28515625" customWidth="1"/>
    <col min="2049" max="2049" width="3.7109375" customWidth="1"/>
    <col min="2050" max="2050" width="48.7109375" customWidth="1"/>
    <col min="2051" max="2051" width="1.28515625" customWidth="1"/>
    <col min="2052" max="2052" width="7.28515625" customWidth="1"/>
    <col min="2053" max="2053" width="7.7109375" customWidth="1"/>
    <col min="2054" max="2054" width="9.7109375" customWidth="1"/>
    <col min="2055" max="2055" width="20.7109375" customWidth="1"/>
    <col min="2056" max="2056" width="1.28515625" customWidth="1"/>
    <col min="2305" max="2305" width="3.7109375" customWidth="1"/>
    <col min="2306" max="2306" width="48.7109375" customWidth="1"/>
    <col min="2307" max="2307" width="1.28515625" customWidth="1"/>
    <col min="2308" max="2308" width="7.28515625" customWidth="1"/>
    <col min="2309" max="2309" width="7.7109375" customWidth="1"/>
    <col min="2310" max="2310" width="9.7109375" customWidth="1"/>
    <col min="2311" max="2311" width="20.7109375" customWidth="1"/>
    <col min="2312" max="2312" width="1.28515625" customWidth="1"/>
    <col min="2561" max="2561" width="3.7109375" customWidth="1"/>
    <col min="2562" max="2562" width="48.7109375" customWidth="1"/>
    <col min="2563" max="2563" width="1.28515625" customWidth="1"/>
    <col min="2564" max="2564" width="7.28515625" customWidth="1"/>
    <col min="2565" max="2565" width="7.7109375" customWidth="1"/>
    <col min="2566" max="2566" width="9.7109375" customWidth="1"/>
    <col min="2567" max="2567" width="20.7109375" customWidth="1"/>
    <col min="2568" max="2568" width="1.28515625" customWidth="1"/>
    <col min="2817" max="2817" width="3.7109375" customWidth="1"/>
    <col min="2818" max="2818" width="48.7109375" customWidth="1"/>
    <col min="2819" max="2819" width="1.28515625" customWidth="1"/>
    <col min="2820" max="2820" width="7.28515625" customWidth="1"/>
    <col min="2821" max="2821" width="7.7109375" customWidth="1"/>
    <col min="2822" max="2822" width="9.7109375" customWidth="1"/>
    <col min="2823" max="2823" width="20.7109375" customWidth="1"/>
    <col min="2824" max="2824" width="1.28515625" customWidth="1"/>
    <col min="3073" max="3073" width="3.7109375" customWidth="1"/>
    <col min="3074" max="3074" width="48.7109375" customWidth="1"/>
    <col min="3075" max="3075" width="1.28515625" customWidth="1"/>
    <col min="3076" max="3076" width="7.28515625" customWidth="1"/>
    <col min="3077" max="3077" width="7.7109375" customWidth="1"/>
    <col min="3078" max="3078" width="9.7109375" customWidth="1"/>
    <col min="3079" max="3079" width="20.7109375" customWidth="1"/>
    <col min="3080" max="3080" width="1.28515625" customWidth="1"/>
    <col min="3329" max="3329" width="3.7109375" customWidth="1"/>
    <col min="3330" max="3330" width="48.7109375" customWidth="1"/>
    <col min="3331" max="3331" width="1.28515625" customWidth="1"/>
    <col min="3332" max="3332" width="7.28515625" customWidth="1"/>
    <col min="3333" max="3333" width="7.7109375" customWidth="1"/>
    <col min="3334" max="3334" width="9.7109375" customWidth="1"/>
    <col min="3335" max="3335" width="20.7109375" customWidth="1"/>
    <col min="3336" max="3336" width="1.28515625" customWidth="1"/>
    <col min="3585" max="3585" width="3.7109375" customWidth="1"/>
    <col min="3586" max="3586" width="48.7109375" customWidth="1"/>
    <col min="3587" max="3587" width="1.28515625" customWidth="1"/>
    <col min="3588" max="3588" width="7.28515625" customWidth="1"/>
    <col min="3589" max="3589" width="7.7109375" customWidth="1"/>
    <col min="3590" max="3590" width="9.7109375" customWidth="1"/>
    <col min="3591" max="3591" width="20.7109375" customWidth="1"/>
    <col min="3592" max="3592" width="1.28515625" customWidth="1"/>
    <col min="3841" max="3841" width="3.7109375" customWidth="1"/>
    <col min="3842" max="3842" width="48.7109375" customWidth="1"/>
    <col min="3843" max="3843" width="1.28515625" customWidth="1"/>
    <col min="3844" max="3844" width="7.28515625" customWidth="1"/>
    <col min="3845" max="3845" width="7.7109375" customWidth="1"/>
    <col min="3846" max="3846" width="9.7109375" customWidth="1"/>
    <col min="3847" max="3847" width="20.7109375" customWidth="1"/>
    <col min="3848" max="3848" width="1.28515625" customWidth="1"/>
    <col min="4097" max="4097" width="3.7109375" customWidth="1"/>
    <col min="4098" max="4098" width="48.7109375" customWidth="1"/>
    <col min="4099" max="4099" width="1.28515625" customWidth="1"/>
    <col min="4100" max="4100" width="7.28515625" customWidth="1"/>
    <col min="4101" max="4101" width="7.7109375" customWidth="1"/>
    <col min="4102" max="4102" width="9.7109375" customWidth="1"/>
    <col min="4103" max="4103" width="20.7109375" customWidth="1"/>
    <col min="4104" max="4104" width="1.28515625" customWidth="1"/>
    <col min="4353" max="4353" width="3.7109375" customWidth="1"/>
    <col min="4354" max="4354" width="48.7109375" customWidth="1"/>
    <col min="4355" max="4355" width="1.28515625" customWidth="1"/>
    <col min="4356" max="4356" width="7.28515625" customWidth="1"/>
    <col min="4357" max="4357" width="7.7109375" customWidth="1"/>
    <col min="4358" max="4358" width="9.7109375" customWidth="1"/>
    <col min="4359" max="4359" width="20.7109375" customWidth="1"/>
    <col min="4360" max="4360" width="1.28515625" customWidth="1"/>
    <col min="4609" max="4609" width="3.7109375" customWidth="1"/>
    <col min="4610" max="4610" width="48.7109375" customWidth="1"/>
    <col min="4611" max="4611" width="1.28515625" customWidth="1"/>
    <col min="4612" max="4612" width="7.28515625" customWidth="1"/>
    <col min="4613" max="4613" width="7.7109375" customWidth="1"/>
    <col min="4614" max="4614" width="9.7109375" customWidth="1"/>
    <col min="4615" max="4615" width="20.7109375" customWidth="1"/>
    <col min="4616" max="4616" width="1.28515625" customWidth="1"/>
    <col min="4865" max="4865" width="3.7109375" customWidth="1"/>
    <col min="4866" max="4866" width="48.7109375" customWidth="1"/>
    <col min="4867" max="4867" width="1.28515625" customWidth="1"/>
    <col min="4868" max="4868" width="7.28515625" customWidth="1"/>
    <col min="4869" max="4869" width="7.7109375" customWidth="1"/>
    <col min="4870" max="4870" width="9.7109375" customWidth="1"/>
    <col min="4871" max="4871" width="20.7109375" customWidth="1"/>
    <col min="4872" max="4872" width="1.28515625" customWidth="1"/>
    <col min="5121" max="5121" width="3.7109375" customWidth="1"/>
    <col min="5122" max="5122" width="48.7109375" customWidth="1"/>
    <col min="5123" max="5123" width="1.28515625" customWidth="1"/>
    <col min="5124" max="5124" width="7.28515625" customWidth="1"/>
    <col min="5125" max="5125" width="7.7109375" customWidth="1"/>
    <col min="5126" max="5126" width="9.7109375" customWidth="1"/>
    <col min="5127" max="5127" width="20.7109375" customWidth="1"/>
    <col min="5128" max="5128" width="1.28515625" customWidth="1"/>
    <col min="5377" max="5377" width="3.7109375" customWidth="1"/>
    <col min="5378" max="5378" width="48.7109375" customWidth="1"/>
    <col min="5379" max="5379" width="1.28515625" customWidth="1"/>
    <col min="5380" max="5380" width="7.28515625" customWidth="1"/>
    <col min="5381" max="5381" width="7.7109375" customWidth="1"/>
    <col min="5382" max="5382" width="9.7109375" customWidth="1"/>
    <col min="5383" max="5383" width="20.7109375" customWidth="1"/>
    <col min="5384" max="5384" width="1.28515625" customWidth="1"/>
    <col min="5633" max="5633" width="3.7109375" customWidth="1"/>
    <col min="5634" max="5634" width="48.7109375" customWidth="1"/>
    <col min="5635" max="5635" width="1.28515625" customWidth="1"/>
    <col min="5636" max="5636" width="7.28515625" customWidth="1"/>
    <col min="5637" max="5637" width="7.7109375" customWidth="1"/>
    <col min="5638" max="5638" width="9.7109375" customWidth="1"/>
    <col min="5639" max="5639" width="20.7109375" customWidth="1"/>
    <col min="5640" max="5640" width="1.28515625" customWidth="1"/>
    <col min="5889" max="5889" width="3.7109375" customWidth="1"/>
    <col min="5890" max="5890" width="48.7109375" customWidth="1"/>
    <col min="5891" max="5891" width="1.28515625" customWidth="1"/>
    <col min="5892" max="5892" width="7.28515625" customWidth="1"/>
    <col min="5893" max="5893" width="7.7109375" customWidth="1"/>
    <col min="5894" max="5894" width="9.7109375" customWidth="1"/>
    <col min="5895" max="5895" width="20.7109375" customWidth="1"/>
    <col min="5896" max="5896" width="1.28515625" customWidth="1"/>
    <col min="6145" max="6145" width="3.7109375" customWidth="1"/>
    <col min="6146" max="6146" width="48.7109375" customWidth="1"/>
    <col min="6147" max="6147" width="1.28515625" customWidth="1"/>
    <col min="6148" max="6148" width="7.28515625" customWidth="1"/>
    <col min="6149" max="6149" width="7.7109375" customWidth="1"/>
    <col min="6150" max="6150" width="9.7109375" customWidth="1"/>
    <col min="6151" max="6151" width="20.7109375" customWidth="1"/>
    <col min="6152" max="6152" width="1.28515625" customWidth="1"/>
    <col min="6401" max="6401" width="3.7109375" customWidth="1"/>
    <col min="6402" max="6402" width="48.7109375" customWidth="1"/>
    <col min="6403" max="6403" width="1.28515625" customWidth="1"/>
    <col min="6404" max="6404" width="7.28515625" customWidth="1"/>
    <col min="6405" max="6405" width="7.7109375" customWidth="1"/>
    <col min="6406" max="6406" width="9.7109375" customWidth="1"/>
    <col min="6407" max="6407" width="20.7109375" customWidth="1"/>
    <col min="6408" max="6408" width="1.28515625" customWidth="1"/>
    <col min="6657" max="6657" width="3.7109375" customWidth="1"/>
    <col min="6658" max="6658" width="48.7109375" customWidth="1"/>
    <col min="6659" max="6659" width="1.28515625" customWidth="1"/>
    <col min="6660" max="6660" width="7.28515625" customWidth="1"/>
    <col min="6661" max="6661" width="7.7109375" customWidth="1"/>
    <col min="6662" max="6662" width="9.7109375" customWidth="1"/>
    <col min="6663" max="6663" width="20.7109375" customWidth="1"/>
    <col min="6664" max="6664" width="1.28515625" customWidth="1"/>
    <col min="6913" max="6913" width="3.7109375" customWidth="1"/>
    <col min="6914" max="6914" width="48.7109375" customWidth="1"/>
    <col min="6915" max="6915" width="1.28515625" customWidth="1"/>
    <col min="6916" max="6916" width="7.28515625" customWidth="1"/>
    <col min="6917" max="6917" width="7.7109375" customWidth="1"/>
    <col min="6918" max="6918" width="9.7109375" customWidth="1"/>
    <col min="6919" max="6919" width="20.7109375" customWidth="1"/>
    <col min="6920" max="6920" width="1.28515625" customWidth="1"/>
    <col min="7169" max="7169" width="3.7109375" customWidth="1"/>
    <col min="7170" max="7170" width="48.7109375" customWidth="1"/>
    <col min="7171" max="7171" width="1.28515625" customWidth="1"/>
    <col min="7172" max="7172" width="7.28515625" customWidth="1"/>
    <col min="7173" max="7173" width="7.7109375" customWidth="1"/>
    <col min="7174" max="7174" width="9.7109375" customWidth="1"/>
    <col min="7175" max="7175" width="20.7109375" customWidth="1"/>
    <col min="7176" max="7176" width="1.28515625" customWidth="1"/>
    <col min="7425" max="7425" width="3.7109375" customWidth="1"/>
    <col min="7426" max="7426" width="48.7109375" customWidth="1"/>
    <col min="7427" max="7427" width="1.28515625" customWidth="1"/>
    <col min="7428" max="7428" width="7.28515625" customWidth="1"/>
    <col min="7429" max="7429" width="7.7109375" customWidth="1"/>
    <col min="7430" max="7430" width="9.7109375" customWidth="1"/>
    <col min="7431" max="7431" width="20.7109375" customWidth="1"/>
    <col min="7432" max="7432" width="1.28515625" customWidth="1"/>
    <col min="7681" max="7681" width="3.7109375" customWidth="1"/>
    <col min="7682" max="7682" width="48.7109375" customWidth="1"/>
    <col min="7683" max="7683" width="1.28515625" customWidth="1"/>
    <col min="7684" max="7684" width="7.28515625" customWidth="1"/>
    <col min="7685" max="7685" width="7.7109375" customWidth="1"/>
    <col min="7686" max="7686" width="9.7109375" customWidth="1"/>
    <col min="7687" max="7687" width="20.7109375" customWidth="1"/>
    <col min="7688" max="7688" width="1.28515625" customWidth="1"/>
    <col min="7937" max="7937" width="3.7109375" customWidth="1"/>
    <col min="7938" max="7938" width="48.7109375" customWidth="1"/>
    <col min="7939" max="7939" width="1.28515625" customWidth="1"/>
    <col min="7940" max="7940" width="7.28515625" customWidth="1"/>
    <col min="7941" max="7941" width="7.7109375" customWidth="1"/>
    <col min="7942" max="7942" width="9.7109375" customWidth="1"/>
    <col min="7943" max="7943" width="20.7109375" customWidth="1"/>
    <col min="7944" max="7944" width="1.28515625" customWidth="1"/>
    <col min="8193" max="8193" width="3.7109375" customWidth="1"/>
    <col min="8194" max="8194" width="48.7109375" customWidth="1"/>
    <col min="8195" max="8195" width="1.28515625" customWidth="1"/>
    <col min="8196" max="8196" width="7.28515625" customWidth="1"/>
    <col min="8197" max="8197" width="7.7109375" customWidth="1"/>
    <col min="8198" max="8198" width="9.7109375" customWidth="1"/>
    <col min="8199" max="8199" width="20.7109375" customWidth="1"/>
    <col min="8200" max="8200" width="1.28515625" customWidth="1"/>
    <col min="8449" max="8449" width="3.7109375" customWidth="1"/>
    <col min="8450" max="8450" width="48.7109375" customWidth="1"/>
    <col min="8451" max="8451" width="1.28515625" customWidth="1"/>
    <col min="8452" max="8452" width="7.28515625" customWidth="1"/>
    <col min="8453" max="8453" width="7.7109375" customWidth="1"/>
    <col min="8454" max="8454" width="9.7109375" customWidth="1"/>
    <col min="8455" max="8455" width="20.7109375" customWidth="1"/>
    <col min="8456" max="8456" width="1.28515625" customWidth="1"/>
    <col min="8705" max="8705" width="3.7109375" customWidth="1"/>
    <col min="8706" max="8706" width="48.7109375" customWidth="1"/>
    <col min="8707" max="8707" width="1.28515625" customWidth="1"/>
    <col min="8708" max="8708" width="7.28515625" customWidth="1"/>
    <col min="8709" max="8709" width="7.7109375" customWidth="1"/>
    <col min="8710" max="8710" width="9.7109375" customWidth="1"/>
    <col min="8711" max="8711" width="20.7109375" customWidth="1"/>
    <col min="8712" max="8712" width="1.28515625" customWidth="1"/>
    <col min="8961" max="8961" width="3.7109375" customWidth="1"/>
    <col min="8962" max="8962" width="48.7109375" customWidth="1"/>
    <col min="8963" max="8963" width="1.28515625" customWidth="1"/>
    <col min="8964" max="8964" width="7.28515625" customWidth="1"/>
    <col min="8965" max="8965" width="7.7109375" customWidth="1"/>
    <col min="8966" max="8966" width="9.7109375" customWidth="1"/>
    <col min="8967" max="8967" width="20.7109375" customWidth="1"/>
    <col min="8968" max="8968" width="1.28515625" customWidth="1"/>
    <col min="9217" max="9217" width="3.7109375" customWidth="1"/>
    <col min="9218" max="9218" width="48.7109375" customWidth="1"/>
    <col min="9219" max="9219" width="1.28515625" customWidth="1"/>
    <col min="9220" max="9220" width="7.28515625" customWidth="1"/>
    <col min="9221" max="9221" width="7.7109375" customWidth="1"/>
    <col min="9222" max="9222" width="9.7109375" customWidth="1"/>
    <col min="9223" max="9223" width="20.7109375" customWidth="1"/>
    <col min="9224" max="9224" width="1.28515625" customWidth="1"/>
    <col min="9473" max="9473" width="3.7109375" customWidth="1"/>
    <col min="9474" max="9474" width="48.7109375" customWidth="1"/>
    <col min="9475" max="9475" width="1.28515625" customWidth="1"/>
    <col min="9476" max="9476" width="7.28515625" customWidth="1"/>
    <col min="9477" max="9477" width="7.7109375" customWidth="1"/>
    <col min="9478" max="9478" width="9.7109375" customWidth="1"/>
    <col min="9479" max="9479" width="20.7109375" customWidth="1"/>
    <col min="9480" max="9480" width="1.28515625" customWidth="1"/>
    <col min="9729" max="9729" width="3.7109375" customWidth="1"/>
    <col min="9730" max="9730" width="48.7109375" customWidth="1"/>
    <col min="9731" max="9731" width="1.28515625" customWidth="1"/>
    <col min="9732" max="9732" width="7.28515625" customWidth="1"/>
    <col min="9733" max="9733" width="7.7109375" customWidth="1"/>
    <col min="9734" max="9734" width="9.7109375" customWidth="1"/>
    <col min="9735" max="9735" width="20.7109375" customWidth="1"/>
    <col min="9736" max="9736" width="1.28515625" customWidth="1"/>
    <col min="9985" max="9985" width="3.7109375" customWidth="1"/>
    <col min="9986" max="9986" width="48.7109375" customWidth="1"/>
    <col min="9987" max="9987" width="1.28515625" customWidth="1"/>
    <col min="9988" max="9988" width="7.28515625" customWidth="1"/>
    <col min="9989" max="9989" width="7.7109375" customWidth="1"/>
    <col min="9990" max="9990" width="9.7109375" customWidth="1"/>
    <col min="9991" max="9991" width="20.7109375" customWidth="1"/>
    <col min="9992" max="9992" width="1.28515625" customWidth="1"/>
    <col min="10241" max="10241" width="3.7109375" customWidth="1"/>
    <col min="10242" max="10242" width="48.7109375" customWidth="1"/>
    <col min="10243" max="10243" width="1.28515625" customWidth="1"/>
    <col min="10244" max="10244" width="7.28515625" customWidth="1"/>
    <col min="10245" max="10245" width="7.7109375" customWidth="1"/>
    <col min="10246" max="10246" width="9.7109375" customWidth="1"/>
    <col min="10247" max="10247" width="20.7109375" customWidth="1"/>
    <col min="10248" max="10248" width="1.28515625" customWidth="1"/>
    <col min="10497" max="10497" width="3.7109375" customWidth="1"/>
    <col min="10498" max="10498" width="48.7109375" customWidth="1"/>
    <col min="10499" max="10499" width="1.28515625" customWidth="1"/>
    <col min="10500" max="10500" width="7.28515625" customWidth="1"/>
    <col min="10501" max="10501" width="7.7109375" customWidth="1"/>
    <col min="10502" max="10502" width="9.7109375" customWidth="1"/>
    <col min="10503" max="10503" width="20.7109375" customWidth="1"/>
    <col min="10504" max="10504" width="1.28515625" customWidth="1"/>
    <col min="10753" max="10753" width="3.7109375" customWidth="1"/>
    <col min="10754" max="10754" width="48.7109375" customWidth="1"/>
    <col min="10755" max="10755" width="1.28515625" customWidth="1"/>
    <col min="10756" max="10756" width="7.28515625" customWidth="1"/>
    <col min="10757" max="10757" width="7.7109375" customWidth="1"/>
    <col min="10758" max="10758" width="9.7109375" customWidth="1"/>
    <col min="10759" max="10759" width="20.7109375" customWidth="1"/>
    <col min="10760" max="10760" width="1.28515625" customWidth="1"/>
    <col min="11009" max="11009" width="3.7109375" customWidth="1"/>
    <col min="11010" max="11010" width="48.7109375" customWidth="1"/>
    <col min="11011" max="11011" width="1.28515625" customWidth="1"/>
    <col min="11012" max="11012" width="7.28515625" customWidth="1"/>
    <col min="11013" max="11013" width="7.7109375" customWidth="1"/>
    <col min="11014" max="11014" width="9.7109375" customWidth="1"/>
    <col min="11015" max="11015" width="20.7109375" customWidth="1"/>
    <col min="11016" max="11016" width="1.28515625" customWidth="1"/>
    <col min="11265" max="11265" width="3.7109375" customWidth="1"/>
    <col min="11266" max="11266" width="48.7109375" customWidth="1"/>
    <col min="11267" max="11267" width="1.28515625" customWidth="1"/>
    <col min="11268" max="11268" width="7.28515625" customWidth="1"/>
    <col min="11269" max="11269" width="7.7109375" customWidth="1"/>
    <col min="11270" max="11270" width="9.7109375" customWidth="1"/>
    <col min="11271" max="11271" width="20.7109375" customWidth="1"/>
    <col min="11272" max="11272" width="1.28515625" customWidth="1"/>
    <col min="11521" max="11521" width="3.7109375" customWidth="1"/>
    <col min="11522" max="11522" width="48.7109375" customWidth="1"/>
    <col min="11523" max="11523" width="1.28515625" customWidth="1"/>
    <col min="11524" max="11524" width="7.28515625" customWidth="1"/>
    <col min="11525" max="11525" width="7.7109375" customWidth="1"/>
    <col min="11526" max="11526" width="9.7109375" customWidth="1"/>
    <col min="11527" max="11527" width="20.7109375" customWidth="1"/>
    <col min="11528" max="11528" width="1.28515625" customWidth="1"/>
    <col min="11777" max="11777" width="3.7109375" customWidth="1"/>
    <col min="11778" max="11778" width="48.7109375" customWidth="1"/>
    <col min="11779" max="11779" width="1.28515625" customWidth="1"/>
    <col min="11780" max="11780" width="7.28515625" customWidth="1"/>
    <col min="11781" max="11781" width="7.7109375" customWidth="1"/>
    <col min="11782" max="11782" width="9.7109375" customWidth="1"/>
    <col min="11783" max="11783" width="20.7109375" customWidth="1"/>
    <col min="11784" max="11784" width="1.28515625" customWidth="1"/>
    <col min="12033" max="12033" width="3.7109375" customWidth="1"/>
    <col min="12034" max="12034" width="48.7109375" customWidth="1"/>
    <col min="12035" max="12035" width="1.28515625" customWidth="1"/>
    <col min="12036" max="12036" width="7.28515625" customWidth="1"/>
    <col min="12037" max="12037" width="7.7109375" customWidth="1"/>
    <col min="12038" max="12038" width="9.7109375" customWidth="1"/>
    <col min="12039" max="12039" width="20.7109375" customWidth="1"/>
    <col min="12040" max="12040" width="1.28515625" customWidth="1"/>
    <col min="12289" max="12289" width="3.7109375" customWidth="1"/>
    <col min="12290" max="12290" width="48.7109375" customWidth="1"/>
    <col min="12291" max="12291" width="1.28515625" customWidth="1"/>
    <col min="12292" max="12292" width="7.28515625" customWidth="1"/>
    <col min="12293" max="12293" width="7.7109375" customWidth="1"/>
    <col min="12294" max="12294" width="9.7109375" customWidth="1"/>
    <col min="12295" max="12295" width="20.7109375" customWidth="1"/>
    <col min="12296" max="12296" width="1.28515625" customWidth="1"/>
    <col min="12545" max="12545" width="3.7109375" customWidth="1"/>
    <col min="12546" max="12546" width="48.7109375" customWidth="1"/>
    <col min="12547" max="12547" width="1.28515625" customWidth="1"/>
    <col min="12548" max="12548" width="7.28515625" customWidth="1"/>
    <col min="12549" max="12549" width="7.7109375" customWidth="1"/>
    <col min="12550" max="12550" width="9.7109375" customWidth="1"/>
    <col min="12551" max="12551" width="20.7109375" customWidth="1"/>
    <col min="12552" max="12552" width="1.28515625" customWidth="1"/>
    <col min="12801" max="12801" width="3.7109375" customWidth="1"/>
    <col min="12802" max="12802" width="48.7109375" customWidth="1"/>
    <col min="12803" max="12803" width="1.28515625" customWidth="1"/>
    <col min="12804" max="12804" width="7.28515625" customWidth="1"/>
    <col min="12805" max="12805" width="7.7109375" customWidth="1"/>
    <col min="12806" max="12806" width="9.7109375" customWidth="1"/>
    <col min="12807" max="12807" width="20.7109375" customWidth="1"/>
    <col min="12808" max="12808" width="1.28515625" customWidth="1"/>
    <col min="13057" max="13057" width="3.7109375" customWidth="1"/>
    <col min="13058" max="13058" width="48.7109375" customWidth="1"/>
    <col min="13059" max="13059" width="1.28515625" customWidth="1"/>
    <col min="13060" max="13060" width="7.28515625" customWidth="1"/>
    <col min="13061" max="13061" width="7.7109375" customWidth="1"/>
    <col min="13062" max="13062" width="9.7109375" customWidth="1"/>
    <col min="13063" max="13063" width="20.7109375" customWidth="1"/>
    <col min="13064" max="13064" width="1.28515625" customWidth="1"/>
    <col min="13313" max="13313" width="3.7109375" customWidth="1"/>
    <col min="13314" max="13314" width="48.7109375" customWidth="1"/>
    <col min="13315" max="13315" width="1.28515625" customWidth="1"/>
    <col min="13316" max="13316" width="7.28515625" customWidth="1"/>
    <col min="13317" max="13317" width="7.7109375" customWidth="1"/>
    <col min="13318" max="13318" width="9.7109375" customWidth="1"/>
    <col min="13319" max="13319" width="20.7109375" customWidth="1"/>
    <col min="13320" max="13320" width="1.28515625" customWidth="1"/>
    <col min="13569" max="13569" width="3.7109375" customWidth="1"/>
    <col min="13570" max="13570" width="48.7109375" customWidth="1"/>
    <col min="13571" max="13571" width="1.28515625" customWidth="1"/>
    <col min="13572" max="13572" width="7.28515625" customWidth="1"/>
    <col min="13573" max="13573" width="7.7109375" customWidth="1"/>
    <col min="13574" max="13574" width="9.7109375" customWidth="1"/>
    <col min="13575" max="13575" width="20.7109375" customWidth="1"/>
    <col min="13576" max="13576" width="1.28515625" customWidth="1"/>
    <col min="13825" max="13825" width="3.7109375" customWidth="1"/>
    <col min="13826" max="13826" width="48.7109375" customWidth="1"/>
    <col min="13827" max="13827" width="1.28515625" customWidth="1"/>
    <col min="13828" max="13828" width="7.28515625" customWidth="1"/>
    <col min="13829" max="13829" width="7.7109375" customWidth="1"/>
    <col min="13830" max="13830" width="9.7109375" customWidth="1"/>
    <col min="13831" max="13831" width="20.7109375" customWidth="1"/>
    <col min="13832" max="13832" width="1.28515625" customWidth="1"/>
    <col min="14081" max="14081" width="3.7109375" customWidth="1"/>
    <col min="14082" max="14082" width="48.7109375" customWidth="1"/>
    <col min="14083" max="14083" width="1.28515625" customWidth="1"/>
    <col min="14084" max="14084" width="7.28515625" customWidth="1"/>
    <col min="14085" max="14085" width="7.7109375" customWidth="1"/>
    <col min="14086" max="14086" width="9.7109375" customWidth="1"/>
    <col min="14087" max="14087" width="20.7109375" customWidth="1"/>
    <col min="14088" max="14088" width="1.28515625" customWidth="1"/>
    <col min="14337" max="14337" width="3.7109375" customWidth="1"/>
    <col min="14338" max="14338" width="48.7109375" customWidth="1"/>
    <col min="14339" max="14339" width="1.28515625" customWidth="1"/>
    <col min="14340" max="14340" width="7.28515625" customWidth="1"/>
    <col min="14341" max="14341" width="7.7109375" customWidth="1"/>
    <col min="14342" max="14342" width="9.7109375" customWidth="1"/>
    <col min="14343" max="14343" width="20.7109375" customWidth="1"/>
    <col min="14344" max="14344" width="1.28515625" customWidth="1"/>
    <col min="14593" max="14593" width="3.7109375" customWidth="1"/>
    <col min="14594" max="14594" width="48.7109375" customWidth="1"/>
    <col min="14595" max="14595" width="1.28515625" customWidth="1"/>
    <col min="14596" max="14596" width="7.28515625" customWidth="1"/>
    <col min="14597" max="14597" width="7.7109375" customWidth="1"/>
    <col min="14598" max="14598" width="9.7109375" customWidth="1"/>
    <col min="14599" max="14599" width="20.7109375" customWidth="1"/>
    <col min="14600" max="14600" width="1.28515625" customWidth="1"/>
    <col min="14849" max="14849" width="3.7109375" customWidth="1"/>
    <col min="14850" max="14850" width="48.7109375" customWidth="1"/>
    <col min="14851" max="14851" width="1.28515625" customWidth="1"/>
    <col min="14852" max="14852" width="7.28515625" customWidth="1"/>
    <col min="14853" max="14853" width="7.7109375" customWidth="1"/>
    <col min="14854" max="14854" width="9.7109375" customWidth="1"/>
    <col min="14855" max="14855" width="20.7109375" customWidth="1"/>
    <col min="14856" max="14856" width="1.28515625" customWidth="1"/>
    <col min="15105" max="15105" width="3.7109375" customWidth="1"/>
    <col min="15106" max="15106" width="48.7109375" customWidth="1"/>
    <col min="15107" max="15107" width="1.28515625" customWidth="1"/>
    <col min="15108" max="15108" width="7.28515625" customWidth="1"/>
    <col min="15109" max="15109" width="7.7109375" customWidth="1"/>
    <col min="15110" max="15110" width="9.7109375" customWidth="1"/>
    <col min="15111" max="15111" width="20.7109375" customWidth="1"/>
    <col min="15112" max="15112" width="1.28515625" customWidth="1"/>
    <col min="15361" max="15361" width="3.7109375" customWidth="1"/>
    <col min="15362" max="15362" width="48.7109375" customWidth="1"/>
    <col min="15363" max="15363" width="1.28515625" customWidth="1"/>
    <col min="15364" max="15364" width="7.28515625" customWidth="1"/>
    <col min="15365" max="15365" width="7.7109375" customWidth="1"/>
    <col min="15366" max="15366" width="9.7109375" customWidth="1"/>
    <col min="15367" max="15367" width="20.7109375" customWidth="1"/>
    <col min="15368" max="15368" width="1.28515625" customWidth="1"/>
    <col min="15617" max="15617" width="3.7109375" customWidth="1"/>
    <col min="15618" max="15618" width="48.7109375" customWidth="1"/>
    <col min="15619" max="15619" width="1.28515625" customWidth="1"/>
    <col min="15620" max="15620" width="7.28515625" customWidth="1"/>
    <col min="15621" max="15621" width="7.7109375" customWidth="1"/>
    <col min="15622" max="15622" width="9.7109375" customWidth="1"/>
    <col min="15623" max="15623" width="20.7109375" customWidth="1"/>
    <col min="15624" max="15624" width="1.28515625" customWidth="1"/>
    <col min="15873" max="15873" width="3.7109375" customWidth="1"/>
    <col min="15874" max="15874" width="48.7109375" customWidth="1"/>
    <col min="15875" max="15875" width="1.28515625" customWidth="1"/>
    <col min="15876" max="15876" width="7.28515625" customWidth="1"/>
    <col min="15877" max="15877" width="7.7109375" customWidth="1"/>
    <col min="15878" max="15878" width="9.7109375" customWidth="1"/>
    <col min="15879" max="15879" width="20.7109375" customWidth="1"/>
    <col min="15880" max="15880" width="1.28515625" customWidth="1"/>
    <col min="16129" max="16129" width="3.7109375" customWidth="1"/>
    <col min="16130" max="16130" width="48.7109375" customWidth="1"/>
    <col min="16131" max="16131" width="1.28515625" customWidth="1"/>
    <col min="16132" max="16132" width="7.28515625" customWidth="1"/>
    <col min="16133" max="16133" width="7.7109375" customWidth="1"/>
    <col min="16134" max="16134" width="9.7109375" customWidth="1"/>
    <col min="16135" max="16135" width="20.7109375" customWidth="1"/>
    <col min="16136" max="16136" width="1.28515625" customWidth="1"/>
  </cols>
  <sheetData>
    <row r="1" spans="1:7" s="285" customFormat="1" ht="39" customHeight="1">
      <c r="A1" s="690" t="s">
        <v>2420</v>
      </c>
      <c r="B1" s="691"/>
      <c r="C1" s="691"/>
      <c r="D1" s="12"/>
      <c r="E1" s="12"/>
      <c r="F1" s="12"/>
      <c r="G1" s="12"/>
    </row>
    <row r="2" spans="1:7" s="287" customFormat="1" ht="30.6" customHeight="1">
      <c r="A2" s="692" t="s">
        <v>2421</v>
      </c>
      <c r="B2" s="693"/>
      <c r="C2" s="286"/>
      <c r="D2" s="286"/>
      <c r="E2" s="286"/>
      <c r="F2" s="286"/>
      <c r="G2" s="286"/>
    </row>
    <row r="3" spans="1:7" ht="31.15" customHeight="1">
      <c r="D3" s="288" t="s">
        <v>2335</v>
      </c>
      <c r="E3" s="289" t="s">
        <v>2422</v>
      </c>
      <c r="F3" s="289" t="s">
        <v>2340</v>
      </c>
      <c r="G3" s="290" t="s">
        <v>2226</v>
      </c>
    </row>
    <row r="4" spans="1:7" ht="11.65" customHeight="1">
      <c r="D4" s="291"/>
      <c r="E4" s="292"/>
      <c r="F4" s="292"/>
      <c r="G4" s="293"/>
    </row>
    <row r="5" spans="1:7" ht="30.6" customHeight="1">
      <c r="A5" s="294" t="s">
        <v>2227</v>
      </c>
      <c r="B5" s="294" t="s">
        <v>2423</v>
      </c>
    </row>
    <row r="6" spans="1:7" ht="37.15" customHeight="1">
      <c r="A6" s="280" t="s">
        <v>2229</v>
      </c>
      <c r="B6" s="281" t="s">
        <v>2424</v>
      </c>
      <c r="D6" s="283" t="s">
        <v>2335</v>
      </c>
      <c r="E6" s="283"/>
      <c r="F6" s="283"/>
      <c r="G6" s="283"/>
    </row>
    <row r="7" spans="1:7" s="275" customFormat="1" ht="33" customHeight="1">
      <c r="A7" s="324" t="s">
        <v>2231</v>
      </c>
      <c r="B7" s="325" t="s">
        <v>2425</v>
      </c>
      <c r="D7" s="280" t="s">
        <v>2335</v>
      </c>
      <c r="E7" s="280"/>
      <c r="F7" s="280"/>
      <c r="G7" s="280"/>
    </row>
    <row r="8" spans="1:7" s="275" customFormat="1" ht="61.9" customHeight="1">
      <c r="A8" s="324" t="s">
        <v>2233</v>
      </c>
      <c r="B8" s="325" t="s">
        <v>2426</v>
      </c>
      <c r="D8" s="280" t="s">
        <v>2335</v>
      </c>
      <c r="E8" s="280"/>
      <c r="F8" s="280"/>
      <c r="G8" s="280"/>
    </row>
    <row r="9" spans="1:7" s="275" customFormat="1" ht="74.45" customHeight="1">
      <c r="A9" s="324" t="s">
        <v>2235</v>
      </c>
      <c r="B9" s="325" t="s">
        <v>2427</v>
      </c>
      <c r="D9" s="280" t="s">
        <v>2335</v>
      </c>
      <c r="E9" s="280"/>
      <c r="F9" s="280"/>
      <c r="G9" s="281" t="s">
        <v>2428</v>
      </c>
    </row>
    <row r="10" spans="1:7" s="1" customFormat="1" ht="46.15" customHeight="1">
      <c r="A10" s="324" t="s">
        <v>2237</v>
      </c>
      <c r="B10" s="281" t="s">
        <v>2429</v>
      </c>
      <c r="D10" s="280" t="s">
        <v>2335</v>
      </c>
      <c r="E10" s="280"/>
      <c r="F10" s="280"/>
      <c r="G10" s="280"/>
    </row>
    <row r="11" spans="1:7" s="250" customFormat="1" ht="64.150000000000006" customHeight="1">
      <c r="A11" s="326" t="s">
        <v>2239</v>
      </c>
      <c r="B11" s="327" t="s">
        <v>2430</v>
      </c>
      <c r="D11" s="328" t="s">
        <v>2431</v>
      </c>
      <c r="E11" s="328"/>
      <c r="F11" s="328"/>
      <c r="G11" s="329" t="s">
        <v>2432</v>
      </c>
    </row>
    <row r="12" spans="1:7" ht="46.15" customHeight="1">
      <c r="A12" s="324" t="s">
        <v>2241</v>
      </c>
      <c r="B12" s="281" t="s">
        <v>2433</v>
      </c>
      <c r="D12" s="283" t="s">
        <v>2340</v>
      </c>
      <c r="E12" s="283"/>
      <c r="F12" s="283"/>
      <c r="G12" s="283"/>
    </row>
    <row r="13" spans="1:7" ht="56.65" customHeight="1">
      <c r="A13" s="324" t="s">
        <v>2243</v>
      </c>
      <c r="B13" s="281" t="s">
        <v>2434</v>
      </c>
      <c r="D13" s="283" t="s">
        <v>2340</v>
      </c>
      <c r="E13" s="283"/>
      <c r="F13" s="283"/>
      <c r="G13" s="283"/>
    </row>
    <row r="14" spans="1:7" ht="47.65" customHeight="1">
      <c r="A14" s="280" t="s">
        <v>2245</v>
      </c>
      <c r="B14" s="281" t="s">
        <v>2435</v>
      </c>
      <c r="D14" s="283" t="s">
        <v>2335</v>
      </c>
      <c r="E14" s="283"/>
      <c r="F14" s="283"/>
      <c r="G14" s="283"/>
    </row>
    <row r="15" spans="1:7" s="229" customFormat="1" ht="28.15" customHeight="1">
      <c r="A15" s="298" t="s">
        <v>2247</v>
      </c>
      <c r="B15" s="299" t="s">
        <v>2436</v>
      </c>
      <c r="D15" s="298" t="s">
        <v>2335</v>
      </c>
      <c r="E15" s="298"/>
      <c r="F15" s="298"/>
      <c r="G15" s="298"/>
    </row>
    <row r="17" spans="1:7" s="285" customFormat="1">
      <c r="A17" s="300" t="s">
        <v>2253</v>
      </c>
      <c r="B17" s="301" t="s">
        <v>2437</v>
      </c>
    </row>
    <row r="18" spans="1:7" ht="35.65" customHeight="1">
      <c r="A18" s="280" t="s">
        <v>2255</v>
      </c>
      <c r="B18" s="281" t="s">
        <v>2438</v>
      </c>
      <c r="D18" s="283" t="s">
        <v>2335</v>
      </c>
      <c r="E18" s="283"/>
      <c r="F18" s="283"/>
      <c r="G18" s="283"/>
    </row>
    <row r="19" spans="1:7" ht="115.15" customHeight="1">
      <c r="A19" s="330" t="s">
        <v>2257</v>
      </c>
      <c r="B19" s="303" t="s">
        <v>2439</v>
      </c>
      <c r="D19" s="283" t="s">
        <v>2335</v>
      </c>
      <c r="E19" s="283"/>
      <c r="F19" s="283"/>
      <c r="G19" s="283"/>
    </row>
    <row r="20" spans="1:7" ht="43.9" customHeight="1">
      <c r="A20" s="304"/>
      <c r="B20" s="305" t="s">
        <v>2440</v>
      </c>
      <c r="D20" s="283" t="s">
        <v>2335</v>
      </c>
      <c r="E20" s="283"/>
      <c r="F20" s="283"/>
      <c r="G20" s="283"/>
    </row>
    <row r="21" spans="1:7" ht="44.65" customHeight="1">
      <c r="A21" s="304"/>
      <c r="B21" s="306" t="s">
        <v>2441</v>
      </c>
      <c r="D21" s="283" t="s">
        <v>2340</v>
      </c>
      <c r="E21" s="283"/>
      <c r="F21" s="283"/>
      <c r="G21" s="283"/>
    </row>
    <row r="22" spans="1:7" ht="32.65" customHeight="1">
      <c r="A22" s="307"/>
      <c r="B22" s="308" t="s">
        <v>2442</v>
      </c>
      <c r="D22" s="283" t="s">
        <v>2340</v>
      </c>
      <c r="E22" s="283"/>
      <c r="F22" s="283"/>
      <c r="G22" s="283"/>
    </row>
    <row r="23" spans="1:7" s="250" customFormat="1" ht="94.9" customHeight="1">
      <c r="A23" s="331" t="s">
        <v>2259</v>
      </c>
      <c r="B23" s="327" t="s">
        <v>2443</v>
      </c>
      <c r="D23" s="328" t="s">
        <v>2422</v>
      </c>
      <c r="E23" s="328"/>
      <c r="F23" s="328"/>
      <c r="G23" s="329" t="s">
        <v>2444</v>
      </c>
    </row>
    <row r="24" spans="1:7" ht="48" customHeight="1">
      <c r="A24" s="280" t="s">
        <v>2445</v>
      </c>
      <c r="B24" s="281" t="s">
        <v>2446</v>
      </c>
      <c r="D24" s="283" t="s">
        <v>2340</v>
      </c>
      <c r="E24" s="283"/>
      <c r="F24" s="283"/>
      <c r="G24" s="283"/>
    </row>
    <row r="25" spans="1:7" ht="46.9" customHeight="1">
      <c r="A25" s="280" t="s">
        <v>2447</v>
      </c>
      <c r="B25" s="281" t="s">
        <v>2448</v>
      </c>
      <c r="D25" s="283" t="s">
        <v>2362</v>
      </c>
      <c r="E25" s="283"/>
      <c r="F25" s="283"/>
      <c r="G25" s="283"/>
    </row>
    <row r="26" spans="1:7" ht="46.9" customHeight="1">
      <c r="A26" s="280" t="s">
        <v>2449</v>
      </c>
      <c r="B26" s="281" t="s">
        <v>2450</v>
      </c>
      <c r="D26" s="283" t="s">
        <v>2362</v>
      </c>
      <c r="E26" s="283"/>
      <c r="F26" s="283"/>
      <c r="G26" s="332" t="s">
        <v>2451</v>
      </c>
    </row>
    <row r="27" spans="1:7" ht="74.650000000000006" customHeight="1">
      <c r="A27" s="280" t="s">
        <v>2452</v>
      </c>
      <c r="B27" s="281" t="s">
        <v>2453</v>
      </c>
      <c r="D27" s="283" t="s">
        <v>2362</v>
      </c>
      <c r="E27" s="283"/>
      <c r="F27" s="283"/>
      <c r="G27" s="319" t="s">
        <v>2454</v>
      </c>
    </row>
    <row r="28" spans="1:7">
      <c r="A28" s="309"/>
      <c r="B28" s="311"/>
      <c r="D28" s="228"/>
      <c r="E28" s="228"/>
      <c r="F28" s="228"/>
      <c r="G28" s="228"/>
    </row>
    <row r="29" spans="1:7" s="285" customFormat="1" ht="16.899999999999999" customHeight="1">
      <c r="A29" s="300" t="s">
        <v>2261</v>
      </c>
      <c r="B29" s="301" t="s">
        <v>2384</v>
      </c>
    </row>
    <row r="30" spans="1:7" ht="75" customHeight="1">
      <c r="A30" s="280" t="s">
        <v>2263</v>
      </c>
      <c r="B30" s="281" t="s">
        <v>2455</v>
      </c>
      <c r="D30" s="283"/>
      <c r="E30" s="283"/>
      <c r="F30" s="283"/>
      <c r="G30" s="283"/>
    </row>
    <row r="31" spans="1:7" ht="21" customHeight="1">
      <c r="A31" s="302" t="s">
        <v>2265</v>
      </c>
      <c r="B31" s="303" t="s">
        <v>2456</v>
      </c>
    </row>
    <row r="32" spans="1:7" ht="29.65" customHeight="1">
      <c r="A32" s="304"/>
      <c r="B32" s="305" t="s">
        <v>2457</v>
      </c>
      <c r="D32" s="283"/>
      <c r="E32" s="283"/>
      <c r="F32" s="283"/>
      <c r="G32" s="283"/>
    </row>
    <row r="33" spans="1:7" ht="29.65" customHeight="1">
      <c r="A33" s="304"/>
      <c r="B33" s="306" t="s">
        <v>2458</v>
      </c>
      <c r="D33" s="283"/>
      <c r="E33" s="283"/>
      <c r="F33" s="283"/>
      <c r="G33" s="283"/>
    </row>
    <row r="34" spans="1:7" ht="46.9" customHeight="1">
      <c r="A34" s="304"/>
      <c r="B34" s="333" t="s">
        <v>2459</v>
      </c>
      <c r="D34" s="283"/>
      <c r="E34" s="283"/>
      <c r="F34" s="283"/>
      <c r="G34" s="283"/>
    </row>
    <row r="35" spans="1:7" s="335" customFormat="1" ht="33.6" customHeight="1">
      <c r="A35" s="334"/>
      <c r="B35" s="333" t="s">
        <v>2460</v>
      </c>
      <c r="D35" s="336"/>
      <c r="E35" s="336"/>
      <c r="F35" s="336"/>
      <c r="G35" s="337"/>
    </row>
    <row r="36" spans="1:7" s="335" customFormat="1" ht="45" customHeight="1">
      <c r="A36" s="334"/>
      <c r="B36" s="306" t="s">
        <v>2461</v>
      </c>
      <c r="D36" s="336"/>
      <c r="E36" s="336"/>
      <c r="F36" s="336"/>
      <c r="G36" s="337"/>
    </row>
    <row r="37" spans="1:7" ht="75.599999999999994" customHeight="1">
      <c r="A37" s="307"/>
      <c r="B37" s="338" t="s">
        <v>2462</v>
      </c>
      <c r="D37" s="283"/>
      <c r="E37" s="283"/>
      <c r="F37" s="283"/>
      <c r="G37" s="283"/>
    </row>
    <row r="38" spans="1:7" ht="45.6" customHeight="1">
      <c r="A38" s="304" t="s">
        <v>2267</v>
      </c>
      <c r="B38" s="339" t="s">
        <v>2463</v>
      </c>
      <c r="D38" s="283" t="s">
        <v>2335</v>
      </c>
      <c r="E38" s="283"/>
      <c r="F38" s="283"/>
      <c r="G38" s="283"/>
    </row>
    <row r="39" spans="1:7" ht="46.15" customHeight="1">
      <c r="A39" s="302" t="s">
        <v>2269</v>
      </c>
      <c r="B39" s="312" t="s">
        <v>2464</v>
      </c>
      <c r="D39" t="s">
        <v>2335</v>
      </c>
    </row>
    <row r="40" spans="1:7" ht="33.6" customHeight="1">
      <c r="A40" s="304"/>
      <c r="B40" s="305" t="s">
        <v>2465</v>
      </c>
      <c r="D40" s="283"/>
      <c r="E40" s="283"/>
      <c r="F40" s="283"/>
      <c r="G40" s="283"/>
    </row>
    <row r="41" spans="1:7" ht="34.15" customHeight="1">
      <c r="A41" s="307"/>
      <c r="B41" s="315" t="s">
        <v>2466</v>
      </c>
      <c r="D41" s="283"/>
      <c r="E41" s="283"/>
      <c r="F41" s="283"/>
      <c r="G41" s="283"/>
    </row>
    <row r="42" spans="1:7" ht="58.9" customHeight="1">
      <c r="A42" s="280" t="s">
        <v>2271</v>
      </c>
      <c r="B42" s="340" t="s">
        <v>2467</v>
      </c>
      <c r="D42" s="283"/>
      <c r="E42" s="283"/>
      <c r="F42" s="283"/>
      <c r="G42" s="283"/>
    </row>
    <row r="43" spans="1:7" ht="66" customHeight="1">
      <c r="A43" s="280" t="s">
        <v>2273</v>
      </c>
      <c r="B43" s="281" t="s">
        <v>2468</v>
      </c>
      <c r="D43" s="283"/>
      <c r="E43" s="283"/>
      <c r="F43" s="283"/>
      <c r="G43" s="283"/>
    </row>
    <row r="44" spans="1:7" ht="58.9" customHeight="1">
      <c r="A44" s="280" t="s">
        <v>2275</v>
      </c>
      <c r="B44" s="281" t="s">
        <v>2469</v>
      </c>
      <c r="D44" s="283" t="s">
        <v>2362</v>
      </c>
      <c r="E44" s="283"/>
      <c r="F44" s="283"/>
      <c r="G44" s="283"/>
    </row>
    <row r="46" spans="1:7">
      <c r="D46" t="s">
        <v>2470</v>
      </c>
      <c r="F46" t="s">
        <v>2390</v>
      </c>
    </row>
    <row r="48" spans="1:7">
      <c r="D48" t="s">
        <v>2471</v>
      </c>
      <c r="F48" t="s">
        <v>2390</v>
      </c>
    </row>
    <row r="51" spans="1:7" ht="18" customHeight="1">
      <c r="A51" s="320" t="s">
        <v>2472</v>
      </c>
    </row>
    <row r="52" spans="1:7" ht="34.15" customHeight="1">
      <c r="A52" s="341" t="s">
        <v>2473</v>
      </c>
      <c r="B52" s="688" t="s">
        <v>2474</v>
      </c>
      <c r="C52" s="689"/>
      <c r="D52" s="689"/>
      <c r="E52" s="689"/>
      <c r="F52" s="689"/>
      <c r="G52" s="689"/>
    </row>
    <row r="53" spans="1:7">
      <c r="A53" s="1" t="s">
        <v>2475</v>
      </c>
      <c r="B53" s="688" t="s">
        <v>2476</v>
      </c>
      <c r="C53" s="689"/>
      <c r="D53" s="689"/>
      <c r="E53" s="689"/>
      <c r="F53" s="689"/>
      <c r="G53" s="689"/>
    </row>
    <row r="54" spans="1:7" ht="30.6" customHeight="1">
      <c r="A54" s="1" t="s">
        <v>2477</v>
      </c>
      <c r="B54" s="688" t="s">
        <v>2478</v>
      </c>
      <c r="C54" s="689"/>
      <c r="D54" s="689"/>
      <c r="E54" s="689"/>
      <c r="F54" s="689"/>
      <c r="G54" s="689"/>
    </row>
  </sheetData>
  <mergeCells count="5">
    <mergeCell ref="A1:C1"/>
    <mergeCell ref="A2:B2"/>
    <mergeCell ref="B52:G52"/>
    <mergeCell ref="B53:G53"/>
    <mergeCell ref="B54:G54"/>
  </mergeCells>
  <pageMargins left="0.39370078740157483" right="0.23622047244094491" top="0.74803149606299213" bottom="0.70866141732283472" header="0.31496062992125984" footer="0.31496062992125984"/>
  <pageSetup paperSize="9" scale="97" orientation="portrait" r:id="rId1"/>
  <headerFooter differentFirst="1">
    <oddFooter>&amp;C&amp;F&amp;RPage &amp;P of &amp;N</oddFooter>
    <firstFooter xml:space="preserve">&amp;L&amp;"-,Italic"&amp;8&amp;UNote&amp;U: This questionnaire is only a help tool.  There is no guarantee that it is all inclusive. </firstFooter>
  </headerFooter>
  <rowBreaks count="2" manualBreakCount="2">
    <brk id="16" max="16383" man="1"/>
    <brk id="2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55"/>
  <sheetViews>
    <sheetView workbookViewId="0">
      <selection activeCell="B4" sqref="B4"/>
    </sheetView>
  </sheetViews>
  <sheetFormatPr defaultColWidth="11.42578125" defaultRowHeight="15"/>
  <cols>
    <col min="1" max="1" width="13.85546875" style="344" customWidth="1"/>
    <col min="2" max="2" width="42.7109375" customWidth="1"/>
    <col min="3" max="3" width="31.140625" style="345" customWidth="1"/>
    <col min="4" max="4" width="8.7109375" customWidth="1"/>
  </cols>
  <sheetData>
    <row r="1" spans="1:15" ht="31.15" customHeight="1">
      <c r="A1" s="562" t="s">
        <v>2166</v>
      </c>
      <c r="B1" s="158" t="s">
        <v>2167</v>
      </c>
      <c r="C1" s="346" t="s">
        <v>2168</v>
      </c>
      <c r="D1" s="696" t="s">
        <v>3958</v>
      </c>
      <c r="E1" s="696"/>
      <c r="F1" s="696"/>
      <c r="G1" s="696"/>
      <c r="H1" s="696"/>
      <c r="I1" s="696"/>
      <c r="J1" s="696"/>
      <c r="K1" s="696"/>
      <c r="L1" s="696"/>
      <c r="M1" s="696"/>
      <c r="N1" s="696"/>
      <c r="O1" s="696"/>
    </row>
    <row r="2" spans="1:15" ht="15" customHeight="1">
      <c r="D2" s="278" t="s">
        <v>2183</v>
      </c>
      <c r="E2" s="278" t="s">
        <v>2184</v>
      </c>
      <c r="F2" s="278" t="s">
        <v>2185</v>
      </c>
      <c r="G2" s="278" t="s">
        <v>2186</v>
      </c>
      <c r="H2" s="278" t="s">
        <v>2187</v>
      </c>
      <c r="I2" s="278" t="s">
        <v>2188</v>
      </c>
      <c r="J2" s="278" t="s">
        <v>2189</v>
      </c>
      <c r="K2" s="278" t="s">
        <v>2191</v>
      </c>
      <c r="L2" s="278" t="s">
        <v>2192</v>
      </c>
      <c r="M2" s="278" t="s">
        <v>2193</v>
      </c>
      <c r="N2" s="278" t="s">
        <v>2194</v>
      </c>
      <c r="O2" s="278" t="s">
        <v>2195</v>
      </c>
    </row>
    <row r="3" spans="1:15" ht="15" customHeight="1">
      <c r="A3" s="344">
        <v>1</v>
      </c>
      <c r="B3" s="158" t="s">
        <v>2169</v>
      </c>
    </row>
    <row r="4" spans="1:15">
      <c r="A4" s="344" t="s">
        <v>2170</v>
      </c>
      <c r="B4" s="160" t="s">
        <v>2171</v>
      </c>
      <c r="C4" s="345" t="s">
        <v>2207</v>
      </c>
    </row>
    <row r="5" spans="1:15" hidden="1">
      <c r="A5" s="344" t="s">
        <v>2172</v>
      </c>
      <c r="B5" t="s">
        <v>2173</v>
      </c>
      <c r="C5" s="345" t="s">
        <v>2182</v>
      </c>
    </row>
    <row r="6" spans="1:15" ht="15" hidden="1" customHeight="1">
      <c r="A6" s="344" t="s">
        <v>2178</v>
      </c>
      <c r="B6" s="557" t="s">
        <v>2174</v>
      </c>
    </row>
    <row r="7" spans="1:15" ht="14.45" hidden="1" customHeight="1">
      <c r="A7" s="344" t="s">
        <v>2179</v>
      </c>
      <c r="B7" t="s">
        <v>2175</v>
      </c>
    </row>
    <row r="8" spans="1:15" hidden="1">
      <c r="A8" s="344" t="s">
        <v>2180</v>
      </c>
      <c r="B8" t="s">
        <v>2176</v>
      </c>
    </row>
    <row r="9" spans="1:15" hidden="1">
      <c r="A9" s="344" t="s">
        <v>2181</v>
      </c>
      <c r="B9" t="s">
        <v>2177</v>
      </c>
    </row>
    <row r="10" spans="1:15" ht="15" customHeight="1">
      <c r="A10" s="344" t="s">
        <v>2196</v>
      </c>
      <c r="B10" s="160" t="s">
        <v>2197</v>
      </c>
      <c r="C10" s="345" t="s">
        <v>2212</v>
      </c>
    </row>
    <row r="11" spans="1:15" ht="33" hidden="1" customHeight="1"/>
    <row r="12" spans="1:15" ht="30">
      <c r="A12" s="344" t="s">
        <v>2198</v>
      </c>
      <c r="B12" s="159" t="s">
        <v>2199</v>
      </c>
      <c r="C12" s="345" t="s">
        <v>2213</v>
      </c>
    </row>
    <row r="13" spans="1:15" ht="14.45" hidden="1" customHeight="1"/>
    <row r="14" spans="1:15" ht="30">
      <c r="A14" s="344" t="s">
        <v>2200</v>
      </c>
      <c r="B14" s="559" t="s">
        <v>2506</v>
      </c>
      <c r="C14" s="345" t="s">
        <v>2214</v>
      </c>
    </row>
    <row r="15" spans="1:15" hidden="1"/>
    <row r="16" spans="1:15" hidden="1"/>
    <row r="17" spans="1:3" ht="39" customHeight="1">
      <c r="A17" s="344" t="s">
        <v>2201</v>
      </c>
      <c r="B17" s="557" t="s">
        <v>2507</v>
      </c>
      <c r="C17" s="345" t="s">
        <v>2215</v>
      </c>
    </row>
    <row r="19" spans="1:3">
      <c r="A19" s="344">
        <v>2</v>
      </c>
      <c r="B19" s="158" t="s">
        <v>2206</v>
      </c>
    </row>
    <row r="20" spans="1:3">
      <c r="A20" s="344" t="s">
        <v>2493</v>
      </c>
      <c r="B20" t="s">
        <v>2494</v>
      </c>
      <c r="C20" s="345" t="s">
        <v>2495</v>
      </c>
    </row>
    <row r="21" spans="1:3" ht="45">
      <c r="B21" s="559" t="s">
        <v>2496</v>
      </c>
      <c r="C21" s="345" t="s">
        <v>2497</v>
      </c>
    </row>
    <row r="22" spans="1:3" ht="45">
      <c r="B22" s="559" t="s">
        <v>2498</v>
      </c>
      <c r="C22" s="345" t="s">
        <v>2499</v>
      </c>
    </row>
    <row r="23" spans="1:3">
      <c r="B23" t="s">
        <v>2501</v>
      </c>
      <c r="C23" s="345" t="s">
        <v>2500</v>
      </c>
    </row>
    <row r="24" spans="1:3" ht="30">
      <c r="B24" s="559" t="s">
        <v>2502</v>
      </c>
      <c r="C24" s="345" t="s">
        <v>2503</v>
      </c>
    </row>
    <row r="25" spans="1:3">
      <c r="A25" s="344">
        <v>3</v>
      </c>
      <c r="B25" s="158" t="s">
        <v>2208</v>
      </c>
    </row>
    <row r="26" spans="1:3" ht="30">
      <c r="B26" s="559" t="s">
        <v>2504</v>
      </c>
      <c r="C26" s="345" t="s">
        <v>2505</v>
      </c>
    </row>
    <row r="27" spans="1:3" ht="60">
      <c r="B27" s="559" t="s">
        <v>2508</v>
      </c>
    </row>
    <row r="28" spans="1:3" ht="45">
      <c r="B28" s="557" t="s">
        <v>2510</v>
      </c>
    </row>
    <row r="29" spans="1:3" ht="51.6" customHeight="1">
      <c r="B29" s="557" t="s">
        <v>2509</v>
      </c>
    </row>
    <row r="30" spans="1:3">
      <c r="B30" s="559"/>
    </row>
    <row r="31" spans="1:3">
      <c r="B31" s="559"/>
    </row>
    <row r="32" spans="1:3">
      <c r="B32" s="559"/>
    </row>
    <row r="33" spans="1:3">
      <c r="A33" s="344">
        <v>4</v>
      </c>
      <c r="B33" s="158" t="s">
        <v>2209</v>
      </c>
    </row>
    <row r="34" spans="1:3" ht="60">
      <c r="B34" s="559" t="s">
        <v>2511</v>
      </c>
    </row>
    <row r="35" spans="1:3" ht="60">
      <c r="B35" s="559" t="s">
        <v>2512</v>
      </c>
    </row>
    <row r="36" spans="1:3" ht="45">
      <c r="B36" s="559" t="s">
        <v>2513</v>
      </c>
    </row>
    <row r="37" spans="1:3">
      <c r="A37" s="344">
        <v>5</v>
      </c>
      <c r="B37" s="158" t="s">
        <v>2210</v>
      </c>
    </row>
    <row r="38" spans="1:3" ht="30">
      <c r="B38" s="559" t="s">
        <v>2514</v>
      </c>
    </row>
    <row r="39" spans="1:3" ht="30">
      <c r="B39" s="559" t="s">
        <v>2515</v>
      </c>
    </row>
    <row r="40" spans="1:3" ht="30">
      <c r="B40" s="559" t="s">
        <v>2516</v>
      </c>
    </row>
    <row r="41" spans="1:3" ht="30">
      <c r="B41" s="559" t="s">
        <v>2517</v>
      </c>
    </row>
    <row r="42" spans="1:3">
      <c r="A42" s="344">
        <v>6</v>
      </c>
      <c r="B42" s="158" t="s">
        <v>2211</v>
      </c>
    </row>
    <row r="43" spans="1:3" ht="30">
      <c r="A43" s="344" t="s">
        <v>2531</v>
      </c>
      <c r="B43" s="559" t="s">
        <v>2529</v>
      </c>
      <c r="C43" s="345" t="s">
        <v>2519</v>
      </c>
    </row>
    <row r="44" spans="1:3" ht="75">
      <c r="A44" s="344" t="s">
        <v>2532</v>
      </c>
      <c r="B44" s="559" t="s">
        <v>2561</v>
      </c>
      <c r="C44" s="345" t="s">
        <v>2520</v>
      </c>
    </row>
    <row r="45" spans="1:3" ht="45">
      <c r="A45" s="344" t="s">
        <v>2533</v>
      </c>
      <c r="B45" s="559" t="s">
        <v>2530</v>
      </c>
      <c r="C45" s="345" t="s">
        <v>2519</v>
      </c>
    </row>
    <row r="46" spans="1:3" ht="30">
      <c r="A46" s="344" t="s">
        <v>2534</v>
      </c>
      <c r="B46" s="559" t="s">
        <v>2543</v>
      </c>
      <c r="C46" s="345" t="s">
        <v>2518</v>
      </c>
    </row>
    <row r="47" spans="1:3" ht="45">
      <c r="A47" s="344" t="s">
        <v>2540</v>
      </c>
      <c r="B47" s="559" t="s">
        <v>2555</v>
      </c>
      <c r="C47" s="2" t="s">
        <v>2544</v>
      </c>
    </row>
    <row r="48" spans="1:3" ht="30">
      <c r="A48" s="344" t="s">
        <v>2541</v>
      </c>
      <c r="B48" s="559" t="s">
        <v>2542</v>
      </c>
      <c r="C48" s="345" t="s">
        <v>2680</v>
      </c>
    </row>
    <row r="49" spans="1:3" ht="30">
      <c r="A49" s="344" t="s">
        <v>2546</v>
      </c>
      <c r="B49" s="559" t="s">
        <v>2547</v>
      </c>
      <c r="C49" s="345" t="s">
        <v>2518</v>
      </c>
    </row>
    <row r="50" spans="1:3" ht="30.6" customHeight="1">
      <c r="A50" s="349" t="s">
        <v>2548</v>
      </c>
      <c r="B50" s="557" t="s">
        <v>2550</v>
      </c>
      <c r="C50" s="345" t="s">
        <v>2554</v>
      </c>
    </row>
    <row r="51" spans="1:3" ht="27.6" customHeight="1">
      <c r="A51" s="344" t="s">
        <v>2549</v>
      </c>
      <c r="B51" s="557" t="s">
        <v>2552</v>
      </c>
      <c r="C51" s="345" t="s">
        <v>2518</v>
      </c>
    </row>
    <row r="52" spans="1:3" ht="27.6" customHeight="1">
      <c r="A52" s="344" t="s">
        <v>2551</v>
      </c>
      <c r="B52" s="557" t="s">
        <v>2553</v>
      </c>
      <c r="C52" s="345" t="s">
        <v>2554</v>
      </c>
    </row>
    <row r="53" spans="1:3">
      <c r="B53" s="1"/>
    </row>
    <row r="54" spans="1:3" ht="30">
      <c r="B54" s="559" t="s">
        <v>2521</v>
      </c>
      <c r="C54" s="345" t="s">
        <v>2518</v>
      </c>
    </row>
    <row r="55" spans="1:3" ht="45">
      <c r="B55" s="559" t="s">
        <v>2545</v>
      </c>
      <c r="C55" s="345" t="s">
        <v>2522</v>
      </c>
    </row>
  </sheetData>
  <mergeCells count="1">
    <mergeCell ref="D1:O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1"/>
  <sheetViews>
    <sheetView topLeftCell="A19" workbookViewId="0">
      <selection activeCell="B85" sqref="B85"/>
    </sheetView>
  </sheetViews>
  <sheetFormatPr defaultColWidth="8.85546875" defaultRowHeight="15"/>
  <cols>
    <col min="1" max="1" width="3.7109375" style="1" customWidth="1"/>
    <col min="2" max="2" width="48.28515625" style="517" customWidth="1"/>
    <col min="3" max="3" width="1" customWidth="1"/>
    <col min="4" max="4" width="7.28515625" customWidth="1"/>
    <col min="5" max="5" width="7.7109375" customWidth="1"/>
    <col min="6" max="6" width="10.28515625" customWidth="1"/>
    <col min="7" max="7" width="20.7109375" customWidth="1"/>
    <col min="8" max="8" width="14.7109375" customWidth="1"/>
    <col min="257" max="257" width="3.7109375" customWidth="1"/>
    <col min="258" max="258" width="48.28515625" customWidth="1"/>
    <col min="259" max="259" width="1" customWidth="1"/>
    <col min="260" max="260" width="7.28515625" customWidth="1"/>
    <col min="261" max="261" width="7.7109375" customWidth="1"/>
    <col min="262" max="262" width="10.28515625" customWidth="1"/>
    <col min="263" max="263" width="20.7109375" customWidth="1"/>
    <col min="264" max="264" width="14.7109375" customWidth="1"/>
    <col min="513" max="513" width="3.7109375" customWidth="1"/>
    <col min="514" max="514" width="48.28515625" customWidth="1"/>
    <col min="515" max="515" width="1" customWidth="1"/>
    <col min="516" max="516" width="7.28515625" customWidth="1"/>
    <col min="517" max="517" width="7.7109375" customWidth="1"/>
    <col min="518" max="518" width="10.28515625" customWidth="1"/>
    <col min="519" max="519" width="20.7109375" customWidth="1"/>
    <col min="520" max="520" width="14.7109375" customWidth="1"/>
    <col min="769" max="769" width="3.7109375" customWidth="1"/>
    <col min="770" max="770" width="48.28515625" customWidth="1"/>
    <col min="771" max="771" width="1" customWidth="1"/>
    <col min="772" max="772" width="7.28515625" customWidth="1"/>
    <col min="773" max="773" width="7.7109375" customWidth="1"/>
    <col min="774" max="774" width="10.28515625" customWidth="1"/>
    <col min="775" max="775" width="20.7109375" customWidth="1"/>
    <col min="776" max="776" width="14.7109375" customWidth="1"/>
    <col min="1025" max="1025" width="3.7109375" customWidth="1"/>
    <col min="1026" max="1026" width="48.28515625" customWidth="1"/>
    <col min="1027" max="1027" width="1" customWidth="1"/>
    <col min="1028" max="1028" width="7.28515625" customWidth="1"/>
    <col min="1029" max="1029" width="7.7109375" customWidth="1"/>
    <col min="1030" max="1030" width="10.28515625" customWidth="1"/>
    <col min="1031" max="1031" width="20.7109375" customWidth="1"/>
    <col min="1032" max="1032" width="14.7109375" customWidth="1"/>
    <col min="1281" max="1281" width="3.7109375" customWidth="1"/>
    <col min="1282" max="1282" width="48.28515625" customWidth="1"/>
    <col min="1283" max="1283" width="1" customWidth="1"/>
    <col min="1284" max="1284" width="7.28515625" customWidth="1"/>
    <col min="1285" max="1285" width="7.7109375" customWidth="1"/>
    <col min="1286" max="1286" width="10.28515625" customWidth="1"/>
    <col min="1287" max="1287" width="20.7109375" customWidth="1"/>
    <col min="1288" max="1288" width="14.7109375" customWidth="1"/>
    <col min="1537" max="1537" width="3.7109375" customWidth="1"/>
    <col min="1538" max="1538" width="48.28515625" customWidth="1"/>
    <col min="1539" max="1539" width="1" customWidth="1"/>
    <col min="1540" max="1540" width="7.28515625" customWidth="1"/>
    <col min="1541" max="1541" width="7.7109375" customWidth="1"/>
    <col min="1542" max="1542" width="10.28515625" customWidth="1"/>
    <col min="1543" max="1543" width="20.7109375" customWidth="1"/>
    <col min="1544" max="1544" width="14.7109375" customWidth="1"/>
    <col min="1793" max="1793" width="3.7109375" customWidth="1"/>
    <col min="1794" max="1794" width="48.28515625" customWidth="1"/>
    <col min="1795" max="1795" width="1" customWidth="1"/>
    <col min="1796" max="1796" width="7.28515625" customWidth="1"/>
    <col min="1797" max="1797" width="7.7109375" customWidth="1"/>
    <col min="1798" max="1798" width="10.28515625" customWidth="1"/>
    <col min="1799" max="1799" width="20.7109375" customWidth="1"/>
    <col min="1800" max="1800" width="14.7109375" customWidth="1"/>
    <col min="2049" max="2049" width="3.7109375" customWidth="1"/>
    <col min="2050" max="2050" width="48.28515625" customWidth="1"/>
    <col min="2051" max="2051" width="1" customWidth="1"/>
    <col min="2052" max="2052" width="7.28515625" customWidth="1"/>
    <col min="2053" max="2053" width="7.7109375" customWidth="1"/>
    <col min="2054" max="2054" width="10.28515625" customWidth="1"/>
    <col min="2055" max="2055" width="20.7109375" customWidth="1"/>
    <col min="2056" max="2056" width="14.7109375" customWidth="1"/>
    <col min="2305" max="2305" width="3.7109375" customWidth="1"/>
    <col min="2306" max="2306" width="48.28515625" customWidth="1"/>
    <col min="2307" max="2307" width="1" customWidth="1"/>
    <col min="2308" max="2308" width="7.28515625" customWidth="1"/>
    <col min="2309" max="2309" width="7.7109375" customWidth="1"/>
    <col min="2310" max="2310" width="10.28515625" customWidth="1"/>
    <col min="2311" max="2311" width="20.7109375" customWidth="1"/>
    <col min="2312" max="2312" width="14.7109375" customWidth="1"/>
    <col min="2561" max="2561" width="3.7109375" customWidth="1"/>
    <col min="2562" max="2562" width="48.28515625" customWidth="1"/>
    <col min="2563" max="2563" width="1" customWidth="1"/>
    <col min="2564" max="2564" width="7.28515625" customWidth="1"/>
    <col min="2565" max="2565" width="7.7109375" customWidth="1"/>
    <col min="2566" max="2566" width="10.28515625" customWidth="1"/>
    <col min="2567" max="2567" width="20.7109375" customWidth="1"/>
    <col min="2568" max="2568" width="14.7109375" customWidth="1"/>
    <col min="2817" max="2817" width="3.7109375" customWidth="1"/>
    <col min="2818" max="2818" width="48.28515625" customWidth="1"/>
    <col min="2819" max="2819" width="1" customWidth="1"/>
    <col min="2820" max="2820" width="7.28515625" customWidth="1"/>
    <col min="2821" max="2821" width="7.7109375" customWidth="1"/>
    <col min="2822" max="2822" width="10.28515625" customWidth="1"/>
    <col min="2823" max="2823" width="20.7109375" customWidth="1"/>
    <col min="2824" max="2824" width="14.7109375" customWidth="1"/>
    <col min="3073" max="3073" width="3.7109375" customWidth="1"/>
    <col min="3074" max="3074" width="48.28515625" customWidth="1"/>
    <col min="3075" max="3075" width="1" customWidth="1"/>
    <col min="3076" max="3076" width="7.28515625" customWidth="1"/>
    <col min="3077" max="3077" width="7.7109375" customWidth="1"/>
    <col min="3078" max="3078" width="10.28515625" customWidth="1"/>
    <col min="3079" max="3079" width="20.7109375" customWidth="1"/>
    <col min="3080" max="3080" width="14.7109375" customWidth="1"/>
    <col min="3329" max="3329" width="3.7109375" customWidth="1"/>
    <col min="3330" max="3330" width="48.28515625" customWidth="1"/>
    <col min="3331" max="3331" width="1" customWidth="1"/>
    <col min="3332" max="3332" width="7.28515625" customWidth="1"/>
    <col min="3333" max="3333" width="7.7109375" customWidth="1"/>
    <col min="3334" max="3334" width="10.28515625" customWidth="1"/>
    <col min="3335" max="3335" width="20.7109375" customWidth="1"/>
    <col min="3336" max="3336" width="14.7109375" customWidth="1"/>
    <col min="3585" max="3585" width="3.7109375" customWidth="1"/>
    <col min="3586" max="3586" width="48.28515625" customWidth="1"/>
    <col min="3587" max="3587" width="1" customWidth="1"/>
    <col min="3588" max="3588" width="7.28515625" customWidth="1"/>
    <col min="3589" max="3589" width="7.7109375" customWidth="1"/>
    <col min="3590" max="3590" width="10.28515625" customWidth="1"/>
    <col min="3591" max="3591" width="20.7109375" customWidth="1"/>
    <col min="3592" max="3592" width="14.7109375" customWidth="1"/>
    <col min="3841" max="3841" width="3.7109375" customWidth="1"/>
    <col min="3842" max="3842" width="48.28515625" customWidth="1"/>
    <col min="3843" max="3843" width="1" customWidth="1"/>
    <col min="3844" max="3844" width="7.28515625" customWidth="1"/>
    <col min="3845" max="3845" width="7.7109375" customWidth="1"/>
    <col min="3846" max="3846" width="10.28515625" customWidth="1"/>
    <col min="3847" max="3847" width="20.7109375" customWidth="1"/>
    <col min="3848" max="3848" width="14.7109375" customWidth="1"/>
    <col min="4097" max="4097" width="3.7109375" customWidth="1"/>
    <col min="4098" max="4098" width="48.28515625" customWidth="1"/>
    <col min="4099" max="4099" width="1" customWidth="1"/>
    <col min="4100" max="4100" width="7.28515625" customWidth="1"/>
    <col min="4101" max="4101" width="7.7109375" customWidth="1"/>
    <col min="4102" max="4102" width="10.28515625" customWidth="1"/>
    <col min="4103" max="4103" width="20.7109375" customWidth="1"/>
    <col min="4104" max="4104" width="14.7109375" customWidth="1"/>
    <col min="4353" max="4353" width="3.7109375" customWidth="1"/>
    <col min="4354" max="4354" width="48.28515625" customWidth="1"/>
    <col min="4355" max="4355" width="1" customWidth="1"/>
    <col min="4356" max="4356" width="7.28515625" customWidth="1"/>
    <col min="4357" max="4357" width="7.7109375" customWidth="1"/>
    <col min="4358" max="4358" width="10.28515625" customWidth="1"/>
    <col min="4359" max="4359" width="20.7109375" customWidth="1"/>
    <col min="4360" max="4360" width="14.7109375" customWidth="1"/>
    <col min="4609" max="4609" width="3.7109375" customWidth="1"/>
    <col min="4610" max="4610" width="48.28515625" customWidth="1"/>
    <col min="4611" max="4611" width="1" customWidth="1"/>
    <col min="4612" max="4612" width="7.28515625" customWidth="1"/>
    <col min="4613" max="4613" width="7.7109375" customWidth="1"/>
    <col min="4614" max="4614" width="10.28515625" customWidth="1"/>
    <col min="4615" max="4615" width="20.7109375" customWidth="1"/>
    <col min="4616" max="4616" width="14.7109375" customWidth="1"/>
    <col min="4865" max="4865" width="3.7109375" customWidth="1"/>
    <col min="4866" max="4866" width="48.28515625" customWidth="1"/>
    <col min="4867" max="4867" width="1" customWidth="1"/>
    <col min="4868" max="4868" width="7.28515625" customWidth="1"/>
    <col min="4869" max="4869" width="7.7109375" customWidth="1"/>
    <col min="4870" max="4870" width="10.28515625" customWidth="1"/>
    <col min="4871" max="4871" width="20.7109375" customWidth="1"/>
    <col min="4872" max="4872" width="14.7109375" customWidth="1"/>
    <col min="5121" max="5121" width="3.7109375" customWidth="1"/>
    <col min="5122" max="5122" width="48.28515625" customWidth="1"/>
    <col min="5123" max="5123" width="1" customWidth="1"/>
    <col min="5124" max="5124" width="7.28515625" customWidth="1"/>
    <col min="5125" max="5125" width="7.7109375" customWidth="1"/>
    <col min="5126" max="5126" width="10.28515625" customWidth="1"/>
    <col min="5127" max="5127" width="20.7109375" customWidth="1"/>
    <col min="5128" max="5128" width="14.7109375" customWidth="1"/>
    <col min="5377" max="5377" width="3.7109375" customWidth="1"/>
    <col min="5378" max="5378" width="48.28515625" customWidth="1"/>
    <col min="5379" max="5379" width="1" customWidth="1"/>
    <col min="5380" max="5380" width="7.28515625" customWidth="1"/>
    <col min="5381" max="5381" width="7.7109375" customWidth="1"/>
    <col min="5382" max="5382" width="10.28515625" customWidth="1"/>
    <col min="5383" max="5383" width="20.7109375" customWidth="1"/>
    <col min="5384" max="5384" width="14.7109375" customWidth="1"/>
    <col min="5633" max="5633" width="3.7109375" customWidth="1"/>
    <col min="5634" max="5634" width="48.28515625" customWidth="1"/>
    <col min="5635" max="5635" width="1" customWidth="1"/>
    <col min="5636" max="5636" width="7.28515625" customWidth="1"/>
    <col min="5637" max="5637" width="7.7109375" customWidth="1"/>
    <col min="5638" max="5638" width="10.28515625" customWidth="1"/>
    <col min="5639" max="5639" width="20.7109375" customWidth="1"/>
    <col min="5640" max="5640" width="14.7109375" customWidth="1"/>
    <col min="5889" max="5889" width="3.7109375" customWidth="1"/>
    <col min="5890" max="5890" width="48.28515625" customWidth="1"/>
    <col min="5891" max="5891" width="1" customWidth="1"/>
    <col min="5892" max="5892" width="7.28515625" customWidth="1"/>
    <col min="5893" max="5893" width="7.7109375" customWidth="1"/>
    <col min="5894" max="5894" width="10.28515625" customWidth="1"/>
    <col min="5895" max="5895" width="20.7109375" customWidth="1"/>
    <col min="5896" max="5896" width="14.7109375" customWidth="1"/>
    <col min="6145" max="6145" width="3.7109375" customWidth="1"/>
    <col min="6146" max="6146" width="48.28515625" customWidth="1"/>
    <col min="6147" max="6147" width="1" customWidth="1"/>
    <col min="6148" max="6148" width="7.28515625" customWidth="1"/>
    <col min="6149" max="6149" width="7.7109375" customWidth="1"/>
    <col min="6150" max="6150" width="10.28515625" customWidth="1"/>
    <col min="6151" max="6151" width="20.7109375" customWidth="1"/>
    <col min="6152" max="6152" width="14.7109375" customWidth="1"/>
    <col min="6401" max="6401" width="3.7109375" customWidth="1"/>
    <col min="6402" max="6402" width="48.28515625" customWidth="1"/>
    <col min="6403" max="6403" width="1" customWidth="1"/>
    <col min="6404" max="6404" width="7.28515625" customWidth="1"/>
    <col min="6405" max="6405" width="7.7109375" customWidth="1"/>
    <col min="6406" max="6406" width="10.28515625" customWidth="1"/>
    <col min="6407" max="6407" width="20.7109375" customWidth="1"/>
    <col min="6408" max="6408" width="14.7109375" customWidth="1"/>
    <col min="6657" max="6657" width="3.7109375" customWidth="1"/>
    <col min="6658" max="6658" width="48.28515625" customWidth="1"/>
    <col min="6659" max="6659" width="1" customWidth="1"/>
    <col min="6660" max="6660" width="7.28515625" customWidth="1"/>
    <col min="6661" max="6661" width="7.7109375" customWidth="1"/>
    <col min="6662" max="6662" width="10.28515625" customWidth="1"/>
    <col min="6663" max="6663" width="20.7109375" customWidth="1"/>
    <col min="6664" max="6664" width="14.7109375" customWidth="1"/>
    <col min="6913" max="6913" width="3.7109375" customWidth="1"/>
    <col min="6914" max="6914" width="48.28515625" customWidth="1"/>
    <col min="6915" max="6915" width="1" customWidth="1"/>
    <col min="6916" max="6916" width="7.28515625" customWidth="1"/>
    <col min="6917" max="6917" width="7.7109375" customWidth="1"/>
    <col min="6918" max="6918" width="10.28515625" customWidth="1"/>
    <col min="6919" max="6919" width="20.7109375" customWidth="1"/>
    <col min="6920" max="6920" width="14.7109375" customWidth="1"/>
    <col min="7169" max="7169" width="3.7109375" customWidth="1"/>
    <col min="7170" max="7170" width="48.28515625" customWidth="1"/>
    <col min="7171" max="7171" width="1" customWidth="1"/>
    <col min="7172" max="7172" width="7.28515625" customWidth="1"/>
    <col min="7173" max="7173" width="7.7109375" customWidth="1"/>
    <col min="7174" max="7174" width="10.28515625" customWidth="1"/>
    <col min="7175" max="7175" width="20.7109375" customWidth="1"/>
    <col min="7176" max="7176" width="14.7109375" customWidth="1"/>
    <col min="7425" max="7425" width="3.7109375" customWidth="1"/>
    <col min="7426" max="7426" width="48.28515625" customWidth="1"/>
    <col min="7427" max="7427" width="1" customWidth="1"/>
    <col min="7428" max="7428" width="7.28515625" customWidth="1"/>
    <col min="7429" max="7429" width="7.7109375" customWidth="1"/>
    <col min="7430" max="7430" width="10.28515625" customWidth="1"/>
    <col min="7431" max="7431" width="20.7109375" customWidth="1"/>
    <col min="7432" max="7432" width="14.7109375" customWidth="1"/>
    <col min="7681" max="7681" width="3.7109375" customWidth="1"/>
    <col min="7682" max="7682" width="48.28515625" customWidth="1"/>
    <col min="7683" max="7683" width="1" customWidth="1"/>
    <col min="7684" max="7684" width="7.28515625" customWidth="1"/>
    <col min="7685" max="7685" width="7.7109375" customWidth="1"/>
    <col min="7686" max="7686" width="10.28515625" customWidth="1"/>
    <col min="7687" max="7687" width="20.7109375" customWidth="1"/>
    <col min="7688" max="7688" width="14.7109375" customWidth="1"/>
    <col min="7937" max="7937" width="3.7109375" customWidth="1"/>
    <col min="7938" max="7938" width="48.28515625" customWidth="1"/>
    <col min="7939" max="7939" width="1" customWidth="1"/>
    <col min="7940" max="7940" width="7.28515625" customWidth="1"/>
    <col min="7941" max="7941" width="7.7109375" customWidth="1"/>
    <col min="7942" max="7942" width="10.28515625" customWidth="1"/>
    <col min="7943" max="7943" width="20.7109375" customWidth="1"/>
    <col min="7944" max="7944" width="14.7109375" customWidth="1"/>
    <col min="8193" max="8193" width="3.7109375" customWidth="1"/>
    <col min="8194" max="8194" width="48.28515625" customWidth="1"/>
    <col min="8195" max="8195" width="1" customWidth="1"/>
    <col min="8196" max="8196" width="7.28515625" customWidth="1"/>
    <col min="8197" max="8197" width="7.7109375" customWidth="1"/>
    <col min="8198" max="8198" width="10.28515625" customWidth="1"/>
    <col min="8199" max="8199" width="20.7109375" customWidth="1"/>
    <col min="8200" max="8200" width="14.7109375" customWidth="1"/>
    <col min="8449" max="8449" width="3.7109375" customWidth="1"/>
    <col min="8450" max="8450" width="48.28515625" customWidth="1"/>
    <col min="8451" max="8451" width="1" customWidth="1"/>
    <col min="8452" max="8452" width="7.28515625" customWidth="1"/>
    <col min="8453" max="8453" width="7.7109375" customWidth="1"/>
    <col min="8454" max="8454" width="10.28515625" customWidth="1"/>
    <col min="8455" max="8455" width="20.7109375" customWidth="1"/>
    <col min="8456" max="8456" width="14.7109375" customWidth="1"/>
    <col min="8705" max="8705" width="3.7109375" customWidth="1"/>
    <col min="8706" max="8706" width="48.28515625" customWidth="1"/>
    <col min="8707" max="8707" width="1" customWidth="1"/>
    <col min="8708" max="8708" width="7.28515625" customWidth="1"/>
    <col min="8709" max="8709" width="7.7109375" customWidth="1"/>
    <col min="8710" max="8710" width="10.28515625" customWidth="1"/>
    <col min="8711" max="8711" width="20.7109375" customWidth="1"/>
    <col min="8712" max="8712" width="14.7109375" customWidth="1"/>
    <col min="8961" max="8961" width="3.7109375" customWidth="1"/>
    <col min="8962" max="8962" width="48.28515625" customWidth="1"/>
    <col min="8963" max="8963" width="1" customWidth="1"/>
    <col min="8964" max="8964" width="7.28515625" customWidth="1"/>
    <col min="8965" max="8965" width="7.7109375" customWidth="1"/>
    <col min="8966" max="8966" width="10.28515625" customWidth="1"/>
    <col min="8967" max="8967" width="20.7109375" customWidth="1"/>
    <col min="8968" max="8968" width="14.7109375" customWidth="1"/>
    <col min="9217" max="9217" width="3.7109375" customWidth="1"/>
    <col min="9218" max="9218" width="48.28515625" customWidth="1"/>
    <col min="9219" max="9219" width="1" customWidth="1"/>
    <col min="9220" max="9220" width="7.28515625" customWidth="1"/>
    <col min="9221" max="9221" width="7.7109375" customWidth="1"/>
    <col min="9222" max="9222" width="10.28515625" customWidth="1"/>
    <col min="9223" max="9223" width="20.7109375" customWidth="1"/>
    <col min="9224" max="9224" width="14.7109375" customWidth="1"/>
    <col min="9473" max="9473" width="3.7109375" customWidth="1"/>
    <col min="9474" max="9474" width="48.28515625" customWidth="1"/>
    <col min="9475" max="9475" width="1" customWidth="1"/>
    <col min="9476" max="9476" width="7.28515625" customWidth="1"/>
    <col min="9477" max="9477" width="7.7109375" customWidth="1"/>
    <col min="9478" max="9478" width="10.28515625" customWidth="1"/>
    <col min="9479" max="9479" width="20.7109375" customWidth="1"/>
    <col min="9480" max="9480" width="14.7109375" customWidth="1"/>
    <col min="9729" max="9729" width="3.7109375" customWidth="1"/>
    <col min="9730" max="9730" width="48.28515625" customWidth="1"/>
    <col min="9731" max="9731" width="1" customWidth="1"/>
    <col min="9732" max="9732" width="7.28515625" customWidth="1"/>
    <col min="9733" max="9733" width="7.7109375" customWidth="1"/>
    <col min="9734" max="9734" width="10.28515625" customWidth="1"/>
    <col min="9735" max="9735" width="20.7109375" customWidth="1"/>
    <col min="9736" max="9736" width="14.7109375" customWidth="1"/>
    <col min="9985" max="9985" width="3.7109375" customWidth="1"/>
    <col min="9986" max="9986" width="48.28515625" customWidth="1"/>
    <col min="9987" max="9987" width="1" customWidth="1"/>
    <col min="9988" max="9988" width="7.28515625" customWidth="1"/>
    <col min="9989" max="9989" width="7.7109375" customWidth="1"/>
    <col min="9990" max="9990" width="10.28515625" customWidth="1"/>
    <col min="9991" max="9991" width="20.7109375" customWidth="1"/>
    <col min="9992" max="9992" width="14.7109375" customWidth="1"/>
    <col min="10241" max="10241" width="3.7109375" customWidth="1"/>
    <col min="10242" max="10242" width="48.28515625" customWidth="1"/>
    <col min="10243" max="10243" width="1" customWidth="1"/>
    <col min="10244" max="10244" width="7.28515625" customWidth="1"/>
    <col min="10245" max="10245" width="7.7109375" customWidth="1"/>
    <col min="10246" max="10246" width="10.28515625" customWidth="1"/>
    <col min="10247" max="10247" width="20.7109375" customWidth="1"/>
    <col min="10248" max="10248" width="14.7109375" customWidth="1"/>
    <col min="10497" max="10497" width="3.7109375" customWidth="1"/>
    <col min="10498" max="10498" width="48.28515625" customWidth="1"/>
    <col min="10499" max="10499" width="1" customWidth="1"/>
    <col min="10500" max="10500" width="7.28515625" customWidth="1"/>
    <col min="10501" max="10501" width="7.7109375" customWidth="1"/>
    <col min="10502" max="10502" width="10.28515625" customWidth="1"/>
    <col min="10503" max="10503" width="20.7109375" customWidth="1"/>
    <col min="10504" max="10504" width="14.7109375" customWidth="1"/>
    <col min="10753" max="10753" width="3.7109375" customWidth="1"/>
    <col min="10754" max="10754" width="48.28515625" customWidth="1"/>
    <col min="10755" max="10755" width="1" customWidth="1"/>
    <col min="10756" max="10756" width="7.28515625" customWidth="1"/>
    <col min="10757" max="10757" width="7.7109375" customWidth="1"/>
    <col min="10758" max="10758" width="10.28515625" customWidth="1"/>
    <col min="10759" max="10759" width="20.7109375" customWidth="1"/>
    <col min="10760" max="10760" width="14.7109375" customWidth="1"/>
    <col min="11009" max="11009" width="3.7109375" customWidth="1"/>
    <col min="11010" max="11010" width="48.28515625" customWidth="1"/>
    <col min="11011" max="11011" width="1" customWidth="1"/>
    <col min="11012" max="11012" width="7.28515625" customWidth="1"/>
    <col min="11013" max="11013" width="7.7109375" customWidth="1"/>
    <col min="11014" max="11014" width="10.28515625" customWidth="1"/>
    <col min="11015" max="11015" width="20.7109375" customWidth="1"/>
    <col min="11016" max="11016" width="14.7109375" customWidth="1"/>
    <col min="11265" max="11265" width="3.7109375" customWidth="1"/>
    <col min="11266" max="11266" width="48.28515625" customWidth="1"/>
    <col min="11267" max="11267" width="1" customWidth="1"/>
    <col min="11268" max="11268" width="7.28515625" customWidth="1"/>
    <col min="11269" max="11269" width="7.7109375" customWidth="1"/>
    <col min="11270" max="11270" width="10.28515625" customWidth="1"/>
    <col min="11271" max="11271" width="20.7109375" customWidth="1"/>
    <col min="11272" max="11272" width="14.7109375" customWidth="1"/>
    <col min="11521" max="11521" width="3.7109375" customWidth="1"/>
    <col min="11522" max="11522" width="48.28515625" customWidth="1"/>
    <col min="11523" max="11523" width="1" customWidth="1"/>
    <col min="11524" max="11524" width="7.28515625" customWidth="1"/>
    <col min="11525" max="11525" width="7.7109375" customWidth="1"/>
    <col min="11526" max="11526" width="10.28515625" customWidth="1"/>
    <col min="11527" max="11527" width="20.7109375" customWidth="1"/>
    <col min="11528" max="11528" width="14.7109375" customWidth="1"/>
    <col min="11777" max="11777" width="3.7109375" customWidth="1"/>
    <col min="11778" max="11778" width="48.28515625" customWidth="1"/>
    <col min="11779" max="11779" width="1" customWidth="1"/>
    <col min="11780" max="11780" width="7.28515625" customWidth="1"/>
    <col min="11781" max="11781" width="7.7109375" customWidth="1"/>
    <col min="11782" max="11782" width="10.28515625" customWidth="1"/>
    <col min="11783" max="11783" width="20.7109375" customWidth="1"/>
    <col min="11784" max="11784" width="14.7109375" customWidth="1"/>
    <col min="12033" max="12033" width="3.7109375" customWidth="1"/>
    <col min="12034" max="12034" width="48.28515625" customWidth="1"/>
    <col min="12035" max="12035" width="1" customWidth="1"/>
    <col min="12036" max="12036" width="7.28515625" customWidth="1"/>
    <col min="12037" max="12037" width="7.7109375" customWidth="1"/>
    <col min="12038" max="12038" width="10.28515625" customWidth="1"/>
    <col min="12039" max="12039" width="20.7109375" customWidth="1"/>
    <col min="12040" max="12040" width="14.7109375" customWidth="1"/>
    <col min="12289" max="12289" width="3.7109375" customWidth="1"/>
    <col min="12290" max="12290" width="48.28515625" customWidth="1"/>
    <col min="12291" max="12291" width="1" customWidth="1"/>
    <col min="12292" max="12292" width="7.28515625" customWidth="1"/>
    <col min="12293" max="12293" width="7.7109375" customWidth="1"/>
    <col min="12294" max="12294" width="10.28515625" customWidth="1"/>
    <col min="12295" max="12295" width="20.7109375" customWidth="1"/>
    <col min="12296" max="12296" width="14.7109375" customWidth="1"/>
    <col min="12545" max="12545" width="3.7109375" customWidth="1"/>
    <col min="12546" max="12546" width="48.28515625" customWidth="1"/>
    <col min="12547" max="12547" width="1" customWidth="1"/>
    <col min="12548" max="12548" width="7.28515625" customWidth="1"/>
    <col min="12549" max="12549" width="7.7109375" customWidth="1"/>
    <col min="12550" max="12550" width="10.28515625" customWidth="1"/>
    <col min="12551" max="12551" width="20.7109375" customWidth="1"/>
    <col min="12552" max="12552" width="14.7109375" customWidth="1"/>
    <col min="12801" max="12801" width="3.7109375" customWidth="1"/>
    <col min="12802" max="12802" width="48.28515625" customWidth="1"/>
    <col min="12803" max="12803" width="1" customWidth="1"/>
    <col min="12804" max="12804" width="7.28515625" customWidth="1"/>
    <col min="12805" max="12805" width="7.7109375" customWidth="1"/>
    <col min="12806" max="12806" width="10.28515625" customWidth="1"/>
    <col min="12807" max="12807" width="20.7109375" customWidth="1"/>
    <col min="12808" max="12808" width="14.7109375" customWidth="1"/>
    <col min="13057" max="13057" width="3.7109375" customWidth="1"/>
    <col min="13058" max="13058" width="48.28515625" customWidth="1"/>
    <col min="13059" max="13059" width="1" customWidth="1"/>
    <col min="13060" max="13060" width="7.28515625" customWidth="1"/>
    <col min="13061" max="13061" width="7.7109375" customWidth="1"/>
    <col min="13062" max="13062" width="10.28515625" customWidth="1"/>
    <col min="13063" max="13063" width="20.7109375" customWidth="1"/>
    <col min="13064" max="13064" width="14.7109375" customWidth="1"/>
    <col min="13313" max="13313" width="3.7109375" customWidth="1"/>
    <col min="13314" max="13314" width="48.28515625" customWidth="1"/>
    <col min="13315" max="13315" width="1" customWidth="1"/>
    <col min="13316" max="13316" width="7.28515625" customWidth="1"/>
    <col min="13317" max="13317" width="7.7109375" customWidth="1"/>
    <col min="13318" max="13318" width="10.28515625" customWidth="1"/>
    <col min="13319" max="13319" width="20.7109375" customWidth="1"/>
    <col min="13320" max="13320" width="14.7109375" customWidth="1"/>
    <col min="13569" max="13569" width="3.7109375" customWidth="1"/>
    <col min="13570" max="13570" width="48.28515625" customWidth="1"/>
    <col min="13571" max="13571" width="1" customWidth="1"/>
    <col min="13572" max="13572" width="7.28515625" customWidth="1"/>
    <col min="13573" max="13573" width="7.7109375" customWidth="1"/>
    <col min="13574" max="13574" width="10.28515625" customWidth="1"/>
    <col min="13575" max="13575" width="20.7109375" customWidth="1"/>
    <col min="13576" max="13576" width="14.7109375" customWidth="1"/>
    <col min="13825" max="13825" width="3.7109375" customWidth="1"/>
    <col min="13826" max="13826" width="48.28515625" customWidth="1"/>
    <col min="13827" max="13827" width="1" customWidth="1"/>
    <col min="13828" max="13828" width="7.28515625" customWidth="1"/>
    <col min="13829" max="13829" width="7.7109375" customWidth="1"/>
    <col min="13830" max="13830" width="10.28515625" customWidth="1"/>
    <col min="13831" max="13831" width="20.7109375" customWidth="1"/>
    <col min="13832" max="13832" width="14.7109375" customWidth="1"/>
    <col min="14081" max="14081" width="3.7109375" customWidth="1"/>
    <col min="14082" max="14082" width="48.28515625" customWidth="1"/>
    <col min="14083" max="14083" width="1" customWidth="1"/>
    <col min="14084" max="14084" width="7.28515625" customWidth="1"/>
    <col min="14085" max="14085" width="7.7109375" customWidth="1"/>
    <col min="14086" max="14086" width="10.28515625" customWidth="1"/>
    <col min="14087" max="14087" width="20.7109375" customWidth="1"/>
    <col min="14088" max="14088" width="14.7109375" customWidth="1"/>
    <col min="14337" max="14337" width="3.7109375" customWidth="1"/>
    <col min="14338" max="14338" width="48.28515625" customWidth="1"/>
    <col min="14339" max="14339" width="1" customWidth="1"/>
    <col min="14340" max="14340" width="7.28515625" customWidth="1"/>
    <col min="14341" max="14341" width="7.7109375" customWidth="1"/>
    <col min="14342" max="14342" width="10.28515625" customWidth="1"/>
    <col min="14343" max="14343" width="20.7109375" customWidth="1"/>
    <col min="14344" max="14344" width="14.7109375" customWidth="1"/>
    <col min="14593" max="14593" width="3.7109375" customWidth="1"/>
    <col min="14594" max="14594" width="48.28515625" customWidth="1"/>
    <col min="14595" max="14595" width="1" customWidth="1"/>
    <col min="14596" max="14596" width="7.28515625" customWidth="1"/>
    <col min="14597" max="14597" width="7.7109375" customWidth="1"/>
    <col min="14598" max="14598" width="10.28515625" customWidth="1"/>
    <col min="14599" max="14599" width="20.7109375" customWidth="1"/>
    <col min="14600" max="14600" width="14.7109375" customWidth="1"/>
    <col min="14849" max="14849" width="3.7109375" customWidth="1"/>
    <col min="14850" max="14850" width="48.28515625" customWidth="1"/>
    <col min="14851" max="14851" width="1" customWidth="1"/>
    <col min="14852" max="14852" width="7.28515625" customWidth="1"/>
    <col min="14853" max="14853" width="7.7109375" customWidth="1"/>
    <col min="14854" max="14854" width="10.28515625" customWidth="1"/>
    <col min="14855" max="14855" width="20.7109375" customWidth="1"/>
    <col min="14856" max="14856" width="14.7109375" customWidth="1"/>
    <col min="15105" max="15105" width="3.7109375" customWidth="1"/>
    <col min="15106" max="15106" width="48.28515625" customWidth="1"/>
    <col min="15107" max="15107" width="1" customWidth="1"/>
    <col min="15108" max="15108" width="7.28515625" customWidth="1"/>
    <col min="15109" max="15109" width="7.7109375" customWidth="1"/>
    <col min="15110" max="15110" width="10.28515625" customWidth="1"/>
    <col min="15111" max="15111" width="20.7109375" customWidth="1"/>
    <col min="15112" max="15112" width="14.7109375" customWidth="1"/>
    <col min="15361" max="15361" width="3.7109375" customWidth="1"/>
    <col min="15362" max="15362" width="48.28515625" customWidth="1"/>
    <col min="15363" max="15363" width="1" customWidth="1"/>
    <col min="15364" max="15364" width="7.28515625" customWidth="1"/>
    <col min="15365" max="15365" width="7.7109375" customWidth="1"/>
    <col min="15366" max="15366" width="10.28515625" customWidth="1"/>
    <col min="15367" max="15367" width="20.7109375" customWidth="1"/>
    <col min="15368" max="15368" width="14.7109375" customWidth="1"/>
    <col min="15617" max="15617" width="3.7109375" customWidth="1"/>
    <col min="15618" max="15618" width="48.28515625" customWidth="1"/>
    <col min="15619" max="15619" width="1" customWidth="1"/>
    <col min="15620" max="15620" width="7.28515625" customWidth="1"/>
    <col min="15621" max="15621" width="7.7109375" customWidth="1"/>
    <col min="15622" max="15622" width="10.28515625" customWidth="1"/>
    <col min="15623" max="15623" width="20.7109375" customWidth="1"/>
    <col min="15624" max="15624" width="14.7109375" customWidth="1"/>
    <col min="15873" max="15873" width="3.7109375" customWidth="1"/>
    <col min="15874" max="15874" width="48.28515625" customWidth="1"/>
    <col min="15875" max="15875" width="1" customWidth="1"/>
    <col min="15876" max="15876" width="7.28515625" customWidth="1"/>
    <col min="15877" max="15877" width="7.7109375" customWidth="1"/>
    <col min="15878" max="15878" width="10.28515625" customWidth="1"/>
    <col min="15879" max="15879" width="20.7109375" customWidth="1"/>
    <col min="15880" max="15880" width="14.7109375" customWidth="1"/>
    <col min="16129" max="16129" width="3.7109375" customWidth="1"/>
    <col min="16130" max="16130" width="48.28515625" customWidth="1"/>
    <col min="16131" max="16131" width="1" customWidth="1"/>
    <col min="16132" max="16132" width="7.28515625" customWidth="1"/>
    <col min="16133" max="16133" width="7.7109375" customWidth="1"/>
    <col min="16134" max="16134" width="10.28515625" customWidth="1"/>
    <col min="16135" max="16135" width="20.7109375" customWidth="1"/>
    <col min="16136" max="16136" width="14.7109375" customWidth="1"/>
  </cols>
  <sheetData>
    <row r="1" spans="1:7" s="285" customFormat="1" ht="33.6" customHeight="1">
      <c r="A1" s="690" t="s">
        <v>2221</v>
      </c>
      <c r="B1" s="691"/>
      <c r="C1" s="691"/>
      <c r="D1" s="518"/>
      <c r="E1" s="518"/>
      <c r="F1" s="518"/>
      <c r="G1" s="518"/>
    </row>
    <row r="2" spans="1:7" s="287" customFormat="1" ht="28.9" customHeight="1">
      <c r="A2" s="692" t="s">
        <v>2222</v>
      </c>
      <c r="B2" s="693"/>
      <c r="C2" s="286"/>
      <c r="D2" s="286"/>
      <c r="E2" s="286"/>
      <c r="F2" s="286"/>
      <c r="G2" s="286"/>
    </row>
    <row r="3" spans="1:7" ht="29.65" customHeight="1">
      <c r="D3" s="288" t="s">
        <v>2223</v>
      </c>
      <c r="E3" s="289" t="s">
        <v>2224</v>
      </c>
      <c r="F3" s="289" t="s">
        <v>2225</v>
      </c>
      <c r="G3" s="290" t="s">
        <v>2226</v>
      </c>
    </row>
    <row r="4" spans="1:7" ht="9" customHeight="1">
      <c r="D4" s="291"/>
      <c r="E4" s="292"/>
      <c r="F4" s="292"/>
      <c r="G4" s="293"/>
    </row>
    <row r="5" spans="1:7" ht="26.65" customHeight="1">
      <c r="A5" s="294" t="s">
        <v>2227</v>
      </c>
      <c r="B5" s="294" t="s">
        <v>2228</v>
      </c>
    </row>
    <row r="6" spans="1:7" ht="45" customHeight="1">
      <c r="A6" s="280" t="s">
        <v>2229</v>
      </c>
      <c r="B6" s="281" t="s">
        <v>2230</v>
      </c>
      <c r="D6" s="283"/>
      <c r="E6" s="283"/>
      <c r="F6" s="283"/>
      <c r="G6" s="283"/>
    </row>
    <row r="7" spans="1:7" s="297" customFormat="1" ht="22.9" customHeight="1">
      <c r="A7" s="295" t="s">
        <v>2231</v>
      </c>
      <c r="B7" s="296" t="s">
        <v>2232</v>
      </c>
      <c r="D7" s="283"/>
      <c r="E7" s="283"/>
      <c r="F7" s="283"/>
      <c r="G7" s="283"/>
    </row>
    <row r="8" spans="1:7" ht="30.6" customHeight="1">
      <c r="A8" s="280" t="s">
        <v>2233</v>
      </c>
      <c r="B8" s="281" t="s">
        <v>2234</v>
      </c>
      <c r="D8" s="283"/>
      <c r="E8" s="283"/>
      <c r="F8" s="283"/>
      <c r="G8" s="283"/>
    </row>
    <row r="9" spans="1:7" ht="58.9" customHeight="1">
      <c r="A9" s="280" t="s">
        <v>2235</v>
      </c>
      <c r="B9" s="281" t="s">
        <v>2236</v>
      </c>
      <c r="D9" s="283"/>
      <c r="E9" s="283"/>
      <c r="F9" s="283"/>
      <c r="G9" s="283"/>
    </row>
    <row r="10" spans="1:7" ht="30" customHeight="1">
      <c r="A10" s="280" t="s">
        <v>2237</v>
      </c>
      <c r="B10" s="281" t="s">
        <v>2238</v>
      </c>
      <c r="D10" s="283"/>
      <c r="E10" s="283"/>
      <c r="F10" s="283"/>
      <c r="G10" s="283"/>
    </row>
    <row r="11" spans="1:7" s="520" customFormat="1" ht="28.15" customHeight="1">
      <c r="A11" s="298" t="s">
        <v>2239</v>
      </c>
      <c r="B11" s="299" t="s">
        <v>2240</v>
      </c>
      <c r="D11" s="298"/>
      <c r="E11" s="298"/>
      <c r="F11" s="298"/>
      <c r="G11" s="298"/>
    </row>
    <row r="12" spans="1:7" s="297" customFormat="1" ht="29.65" customHeight="1">
      <c r="A12" s="295" t="s">
        <v>2241</v>
      </c>
      <c r="B12" s="296" t="s">
        <v>2242</v>
      </c>
      <c r="D12" s="283"/>
      <c r="E12" s="283"/>
      <c r="F12" s="283"/>
      <c r="G12" s="283"/>
    </row>
    <row r="13" spans="1:7" s="297" customFormat="1" ht="24.6" customHeight="1">
      <c r="A13" s="295" t="s">
        <v>2243</v>
      </c>
      <c r="B13" s="296" t="s">
        <v>2244</v>
      </c>
      <c r="D13" s="283"/>
      <c r="E13" s="283"/>
      <c r="F13" s="283"/>
      <c r="G13" s="283"/>
    </row>
    <row r="14" spans="1:7" ht="62.65" customHeight="1">
      <c r="A14" s="280" t="s">
        <v>2245</v>
      </c>
      <c r="B14" s="281" t="s">
        <v>2246</v>
      </c>
      <c r="D14" s="283"/>
      <c r="E14" s="283"/>
      <c r="F14" s="283"/>
      <c r="G14" s="283"/>
    </row>
    <row r="15" spans="1:7" ht="23.65" customHeight="1">
      <c r="A15" s="298" t="s">
        <v>2247</v>
      </c>
      <c r="B15" s="296" t="s">
        <v>2248</v>
      </c>
      <c r="D15" s="283"/>
      <c r="E15" s="283"/>
      <c r="F15" s="283"/>
      <c r="G15" s="283"/>
    </row>
    <row r="16" spans="1:7" ht="30.6" customHeight="1">
      <c r="A16" s="280" t="s">
        <v>2249</v>
      </c>
      <c r="B16" s="281" t="s">
        <v>2250</v>
      </c>
      <c r="D16" s="283"/>
      <c r="E16" s="283"/>
      <c r="F16" s="283"/>
      <c r="G16" s="283"/>
    </row>
    <row r="17" spans="1:7" ht="30" customHeight="1">
      <c r="A17" s="280" t="s">
        <v>2251</v>
      </c>
      <c r="B17" s="281" t="s">
        <v>2252</v>
      </c>
      <c r="D17" s="283"/>
      <c r="E17" s="283"/>
      <c r="F17" s="283"/>
      <c r="G17" s="283"/>
    </row>
    <row r="19" spans="1:7" s="285" customFormat="1">
      <c r="A19" s="300" t="s">
        <v>2253</v>
      </c>
      <c r="B19" s="301" t="s">
        <v>2254</v>
      </c>
    </row>
    <row r="20" spans="1:7" s="520" customFormat="1" ht="30" customHeight="1">
      <c r="A20" s="298" t="s">
        <v>2255</v>
      </c>
      <c r="B20" s="299" t="s">
        <v>2256</v>
      </c>
      <c r="D20" s="298"/>
      <c r="E20" s="298"/>
      <c r="F20" s="298"/>
      <c r="G20" s="298"/>
    </row>
    <row r="21" spans="1:7" s="520" customFormat="1" ht="31.15" customHeight="1">
      <c r="A21" s="298" t="s">
        <v>2257</v>
      </c>
      <c r="B21" s="299" t="s">
        <v>2258</v>
      </c>
      <c r="D21" s="298"/>
      <c r="E21" s="298"/>
      <c r="F21" s="298"/>
      <c r="G21" s="298"/>
    </row>
    <row r="22" spans="1:7" ht="30">
      <c r="A22" s="280" t="s">
        <v>2259</v>
      </c>
      <c r="B22" s="281" t="s">
        <v>2260</v>
      </c>
      <c r="D22" s="283"/>
      <c r="E22" s="283"/>
      <c r="F22" s="283"/>
      <c r="G22" s="283"/>
    </row>
    <row r="24" spans="1:7">
      <c r="A24" s="1" t="s">
        <v>2261</v>
      </c>
      <c r="B24" s="301" t="s">
        <v>2262</v>
      </c>
    </row>
    <row r="25" spans="1:7" ht="60">
      <c r="A25" s="280" t="s">
        <v>2263</v>
      </c>
      <c r="B25" s="281" t="s">
        <v>2264</v>
      </c>
      <c r="D25" s="283"/>
      <c r="E25" s="283"/>
      <c r="F25" s="283"/>
      <c r="G25" s="283"/>
    </row>
    <row r="26" spans="1:7" s="520" customFormat="1" ht="31.15" customHeight="1">
      <c r="A26" s="280" t="s">
        <v>2265</v>
      </c>
      <c r="B26" s="281" t="s">
        <v>2266</v>
      </c>
      <c r="D26" s="298"/>
      <c r="E26" s="298"/>
      <c r="F26" s="298"/>
      <c r="G26" s="298"/>
    </row>
    <row r="27" spans="1:7" s="520" customFormat="1" ht="31.15" customHeight="1">
      <c r="A27" s="298" t="s">
        <v>2267</v>
      </c>
      <c r="B27" s="299" t="s">
        <v>2268</v>
      </c>
      <c r="D27" s="298"/>
      <c r="E27" s="298"/>
      <c r="F27" s="298"/>
      <c r="G27" s="298"/>
    </row>
    <row r="28" spans="1:7" s="520" customFormat="1" ht="25.9" customHeight="1">
      <c r="A28" s="298" t="s">
        <v>2269</v>
      </c>
      <c r="B28" s="299" t="s">
        <v>2270</v>
      </c>
      <c r="D28" s="298"/>
      <c r="E28" s="298"/>
      <c r="F28" s="298"/>
      <c r="G28" s="298"/>
    </row>
    <row r="29" spans="1:7" s="520" customFormat="1" ht="23.65" customHeight="1">
      <c r="A29" s="298" t="s">
        <v>2271</v>
      </c>
      <c r="B29" s="299" t="s">
        <v>2272</v>
      </c>
      <c r="D29" s="298"/>
      <c r="E29" s="298"/>
      <c r="F29" s="298"/>
      <c r="G29" s="298"/>
    </row>
    <row r="30" spans="1:7" s="520" customFormat="1" ht="31.9" customHeight="1">
      <c r="A30" s="298" t="s">
        <v>2273</v>
      </c>
      <c r="B30" s="299" t="s">
        <v>2274</v>
      </c>
      <c r="D30" s="298"/>
      <c r="E30" s="298"/>
      <c r="F30" s="298"/>
      <c r="G30" s="298"/>
    </row>
    <row r="31" spans="1:7" ht="34.15" customHeight="1">
      <c r="A31" s="280" t="s">
        <v>2275</v>
      </c>
      <c r="B31" s="281" t="s">
        <v>2276</v>
      </c>
      <c r="D31" s="283"/>
      <c r="E31" s="283"/>
      <c r="F31" s="283"/>
      <c r="G31" s="283"/>
    </row>
    <row r="32" spans="1:7" s="520" customFormat="1" ht="28.9" customHeight="1">
      <c r="A32" s="298" t="s">
        <v>2277</v>
      </c>
      <c r="B32" s="299" t="s">
        <v>2278</v>
      </c>
      <c r="D32" s="298"/>
      <c r="E32" s="298"/>
      <c r="F32" s="298"/>
      <c r="G32" s="298"/>
    </row>
    <row r="33" spans="1:7" ht="29.65" customHeight="1">
      <c r="A33" s="302" t="s">
        <v>2279</v>
      </c>
      <c r="B33" s="303" t="s">
        <v>2280</v>
      </c>
      <c r="D33" s="228"/>
      <c r="E33" s="228"/>
      <c r="F33" s="228"/>
      <c r="G33" s="228"/>
    </row>
    <row r="34" spans="1:7" ht="44.65" customHeight="1">
      <c r="A34" s="304"/>
      <c r="B34" s="305" t="s">
        <v>2281</v>
      </c>
      <c r="D34" s="283"/>
      <c r="E34" s="283"/>
      <c r="F34" s="283"/>
      <c r="G34" s="283"/>
    </row>
    <row r="35" spans="1:7" ht="45" customHeight="1">
      <c r="A35" s="304"/>
      <c r="B35" s="306" t="s">
        <v>2282</v>
      </c>
      <c r="D35" s="283"/>
      <c r="E35" s="283"/>
      <c r="F35" s="283"/>
      <c r="G35" s="283"/>
    </row>
    <row r="36" spans="1:7" ht="19.899999999999999" customHeight="1">
      <c r="A36" s="304"/>
      <c r="B36" s="306" t="s">
        <v>2283</v>
      </c>
      <c r="D36" s="283"/>
      <c r="E36" s="283"/>
      <c r="F36" s="283"/>
      <c r="G36" s="283"/>
    </row>
    <row r="37" spans="1:7" ht="29.65" customHeight="1">
      <c r="A37" s="304"/>
      <c r="B37" s="306" t="s">
        <v>2284</v>
      </c>
      <c r="D37" s="283"/>
      <c r="E37" s="283"/>
      <c r="F37" s="283"/>
      <c r="G37" s="283"/>
    </row>
    <row r="38" spans="1:7" ht="28.15" customHeight="1">
      <c r="A38" s="304"/>
      <c r="B38" s="306" t="s">
        <v>2285</v>
      </c>
      <c r="D38" s="283"/>
      <c r="E38" s="283"/>
      <c r="F38" s="283"/>
      <c r="G38" s="283"/>
    </row>
    <row r="39" spans="1:7" ht="28.15" customHeight="1">
      <c r="A39" s="304"/>
      <c r="B39" s="306" t="s">
        <v>2286</v>
      </c>
      <c r="D39" s="283"/>
      <c r="E39" s="283"/>
      <c r="F39" s="283"/>
      <c r="G39" s="283"/>
    </row>
    <row r="40" spans="1:7" ht="45" customHeight="1">
      <c r="A40" s="304"/>
      <c r="B40" s="306" t="s">
        <v>2287</v>
      </c>
      <c r="D40" s="283"/>
      <c r="E40" s="283"/>
      <c r="F40" s="283"/>
      <c r="G40" s="283"/>
    </row>
    <row r="41" spans="1:7" ht="46.9" customHeight="1">
      <c r="A41" s="307"/>
      <c r="B41" s="308" t="s">
        <v>2288</v>
      </c>
      <c r="D41" s="283"/>
      <c r="E41" s="283"/>
      <c r="F41" s="283"/>
      <c r="G41" s="283"/>
    </row>
    <row r="42" spans="1:7" ht="15" customHeight="1">
      <c r="A42" s="522"/>
      <c r="B42" s="310"/>
      <c r="D42" s="228"/>
      <c r="E42" s="228"/>
      <c r="F42" s="228"/>
      <c r="G42" s="228"/>
    </row>
    <row r="43" spans="1:7" s="285" customFormat="1">
      <c r="A43" s="300" t="s">
        <v>2289</v>
      </c>
      <c r="B43" s="301" t="s">
        <v>2290</v>
      </c>
    </row>
    <row r="44" spans="1:7" ht="32.65" customHeight="1">
      <c r="A44" s="280" t="s">
        <v>2291</v>
      </c>
      <c r="B44" s="281" t="s">
        <v>2292</v>
      </c>
      <c r="D44" s="283"/>
      <c r="E44" s="283"/>
      <c r="F44" s="283"/>
      <c r="G44" s="283"/>
    </row>
    <row r="45" spans="1:7" ht="24.6" customHeight="1">
      <c r="A45" s="280" t="s">
        <v>2293</v>
      </c>
      <c r="B45" s="281" t="s">
        <v>2294</v>
      </c>
      <c r="D45" s="283"/>
      <c r="E45" s="283"/>
      <c r="F45" s="283"/>
      <c r="G45" s="283"/>
    </row>
    <row r="46" spans="1:7" ht="12.6" customHeight="1">
      <c r="A46" s="522"/>
      <c r="B46" s="521"/>
      <c r="D46" s="228"/>
      <c r="E46" s="228"/>
      <c r="F46" s="228"/>
      <c r="G46" s="228"/>
    </row>
    <row r="47" spans="1:7" s="285" customFormat="1">
      <c r="A47" s="300" t="s">
        <v>2295</v>
      </c>
      <c r="B47" s="301" t="s">
        <v>2296</v>
      </c>
    </row>
    <row r="48" spans="1:7" ht="22.9" customHeight="1">
      <c r="A48" s="280" t="s">
        <v>2297</v>
      </c>
      <c r="B48" s="281" t="s">
        <v>2298</v>
      </c>
      <c r="D48" s="283"/>
      <c r="E48" s="283"/>
      <c r="F48" s="283"/>
      <c r="G48" s="283"/>
    </row>
    <row r="49" spans="1:7" ht="30">
      <c r="A49" s="280" t="s">
        <v>2299</v>
      </c>
      <c r="B49" s="281" t="s">
        <v>2300</v>
      </c>
      <c r="D49" s="283"/>
      <c r="E49" s="283"/>
      <c r="F49" s="283"/>
      <c r="G49" s="283"/>
    </row>
    <row r="50" spans="1:7" ht="25.15" customHeight="1">
      <c r="A50" s="280" t="s">
        <v>2301</v>
      </c>
      <c r="B50" s="281" t="s">
        <v>2302</v>
      </c>
      <c r="D50" s="283"/>
      <c r="E50" s="283"/>
      <c r="F50" s="283"/>
      <c r="G50" s="283"/>
    </row>
    <row r="51" spans="1:7" ht="45">
      <c r="A51" s="280" t="s">
        <v>2303</v>
      </c>
      <c r="B51" s="281" t="s">
        <v>2304</v>
      </c>
      <c r="D51" s="283"/>
      <c r="E51" s="283"/>
      <c r="F51" s="283"/>
      <c r="G51" s="283"/>
    </row>
    <row r="53" spans="1:7" s="285" customFormat="1">
      <c r="A53" s="300" t="s">
        <v>2305</v>
      </c>
      <c r="B53" s="301" t="s">
        <v>2306</v>
      </c>
    </row>
    <row r="54" spans="1:7" ht="45" customHeight="1">
      <c r="A54" s="280" t="s">
        <v>2307</v>
      </c>
      <c r="B54" s="281" t="s">
        <v>2308</v>
      </c>
      <c r="D54" s="283"/>
      <c r="E54" s="283"/>
      <c r="F54" s="283"/>
      <c r="G54" s="283"/>
    </row>
    <row r="55" spans="1:7" ht="31.15" customHeight="1">
      <c r="A55" s="280" t="s">
        <v>2309</v>
      </c>
      <c r="B55" s="281" t="s">
        <v>2310</v>
      </c>
      <c r="D55" s="283"/>
      <c r="E55" s="283"/>
      <c r="F55" s="283"/>
      <c r="G55" s="283"/>
    </row>
    <row r="56" spans="1:7" ht="32.65" customHeight="1">
      <c r="A56" s="280" t="s">
        <v>2311</v>
      </c>
      <c r="B56" s="281" t="s">
        <v>2312</v>
      </c>
      <c r="D56" s="283"/>
      <c r="E56" s="283"/>
      <c r="F56" s="283"/>
      <c r="G56" s="283"/>
    </row>
    <row r="57" spans="1:7" ht="30">
      <c r="A57" s="280" t="s">
        <v>2313</v>
      </c>
      <c r="B57" s="281" t="s">
        <v>2314</v>
      </c>
      <c r="D57" s="283"/>
      <c r="E57" s="283"/>
      <c r="F57" s="283"/>
      <c r="G57" s="283"/>
    </row>
    <row r="58" spans="1:7" ht="89.65" customHeight="1">
      <c r="A58" s="280" t="s">
        <v>2315</v>
      </c>
      <c r="B58" s="281" t="s">
        <v>2316</v>
      </c>
      <c r="D58" s="283"/>
      <c r="E58" s="283"/>
      <c r="F58" s="283"/>
      <c r="G58" s="283"/>
    </row>
    <row r="59" spans="1:7" ht="21.6" customHeight="1">
      <c r="A59" s="280" t="s">
        <v>2317</v>
      </c>
      <c r="B59" s="281" t="s">
        <v>2318</v>
      </c>
      <c r="D59" s="283"/>
      <c r="E59" s="283"/>
      <c r="F59" s="283"/>
      <c r="G59" s="283"/>
    </row>
    <row r="60" spans="1:7" ht="31.15" customHeight="1">
      <c r="A60" s="280" t="s">
        <v>2319</v>
      </c>
      <c r="B60" s="281" t="s">
        <v>2320</v>
      </c>
      <c r="D60" s="283"/>
      <c r="E60" s="283"/>
      <c r="F60" s="283"/>
      <c r="G60" s="283"/>
    </row>
    <row r="61" spans="1:7" ht="20.65" customHeight="1">
      <c r="A61" s="280" t="s">
        <v>2321</v>
      </c>
      <c r="B61" s="281" t="s">
        <v>2322</v>
      </c>
      <c r="D61" s="283"/>
      <c r="E61" s="283"/>
      <c r="F61" s="283"/>
      <c r="G61" s="283"/>
    </row>
    <row r="62" spans="1:7" ht="60">
      <c r="A62" s="280" t="s">
        <v>2323</v>
      </c>
      <c r="B62" s="281" t="s">
        <v>2324</v>
      </c>
      <c r="D62" s="283"/>
      <c r="E62" s="283"/>
      <c r="F62" s="283"/>
      <c r="G62" s="283"/>
    </row>
    <row r="63" spans="1:7" ht="45">
      <c r="A63" s="302" t="s">
        <v>2325</v>
      </c>
      <c r="B63" s="312" t="s">
        <v>2326</v>
      </c>
      <c r="D63" s="313"/>
      <c r="E63" s="313"/>
      <c r="F63" s="313"/>
      <c r="G63" s="313"/>
    </row>
    <row r="64" spans="1:7" ht="17.649999999999999" customHeight="1">
      <c r="A64" s="304"/>
      <c r="B64" s="314" t="s">
        <v>2327</v>
      </c>
      <c r="D64" s="283"/>
      <c r="E64" s="283"/>
      <c r="F64" s="283"/>
      <c r="G64" s="283"/>
    </row>
    <row r="65" spans="1:7" ht="17.649999999999999" customHeight="1">
      <c r="A65" s="304"/>
      <c r="B65" s="306" t="s">
        <v>2328</v>
      </c>
      <c r="D65" s="283"/>
      <c r="E65" s="283"/>
      <c r="F65" s="283"/>
      <c r="G65" s="283"/>
    </row>
    <row r="66" spans="1:7" ht="17.649999999999999" customHeight="1">
      <c r="A66" s="304"/>
      <c r="B66" s="306" t="s">
        <v>2329</v>
      </c>
      <c r="D66" s="283"/>
      <c r="E66" s="283"/>
      <c r="F66" s="283"/>
      <c r="G66" s="283"/>
    </row>
    <row r="67" spans="1:7" ht="17.649999999999999" customHeight="1">
      <c r="A67" s="307"/>
      <c r="B67" s="315" t="s">
        <v>2330</v>
      </c>
      <c r="D67" s="283"/>
      <c r="E67" s="283"/>
      <c r="F67" s="283"/>
      <c r="G67" s="283"/>
    </row>
    <row r="69" spans="1:7" s="285" customFormat="1">
      <c r="A69" s="300" t="s">
        <v>2331</v>
      </c>
      <c r="B69" s="301" t="s">
        <v>2332</v>
      </c>
    </row>
    <row r="70" spans="1:7" ht="47.65" customHeight="1">
      <c r="A70" s="280" t="s">
        <v>2333</v>
      </c>
      <c r="B70" s="281" t="s">
        <v>2334</v>
      </c>
      <c r="D70" s="283" t="s">
        <v>2335</v>
      </c>
      <c r="E70" s="283"/>
      <c r="F70" s="283"/>
      <c r="G70" s="283"/>
    </row>
    <row r="71" spans="1:7" ht="22.9" customHeight="1">
      <c r="A71" s="280" t="s">
        <v>2336</v>
      </c>
      <c r="B71" s="281" t="s">
        <v>2337</v>
      </c>
      <c r="D71" s="283" t="s">
        <v>2335</v>
      </c>
      <c r="E71" s="283"/>
      <c r="F71" s="283"/>
      <c r="G71" s="283"/>
    </row>
    <row r="72" spans="1:7" ht="22.9" customHeight="1">
      <c r="A72" s="280" t="s">
        <v>2338</v>
      </c>
      <c r="B72" s="281" t="s">
        <v>2339</v>
      </c>
      <c r="D72" s="283" t="s">
        <v>2340</v>
      </c>
      <c r="E72" s="283"/>
      <c r="F72" s="283"/>
      <c r="G72" s="283"/>
    </row>
    <row r="73" spans="1:7" ht="20.65" customHeight="1">
      <c r="A73" s="280" t="s">
        <v>2341</v>
      </c>
      <c r="B73" s="281" t="s">
        <v>2342</v>
      </c>
      <c r="D73" s="283" t="s">
        <v>2340</v>
      </c>
      <c r="E73" s="283"/>
      <c r="F73" s="283"/>
      <c r="G73" s="283"/>
    </row>
    <row r="74" spans="1:7" ht="30">
      <c r="A74" s="280" t="s">
        <v>2343</v>
      </c>
      <c r="B74" s="281" t="s">
        <v>2344</v>
      </c>
      <c r="D74" s="283" t="s">
        <v>2335</v>
      </c>
      <c r="E74" s="283"/>
      <c r="F74" s="283"/>
      <c r="G74" s="283"/>
    </row>
    <row r="75" spans="1:7" ht="30">
      <c r="A75" s="280" t="s">
        <v>2345</v>
      </c>
      <c r="B75" s="281" t="s">
        <v>2346</v>
      </c>
      <c r="D75" s="283" t="s">
        <v>2340</v>
      </c>
      <c r="E75" s="283"/>
      <c r="F75" s="283"/>
      <c r="G75" s="283"/>
    </row>
    <row r="76" spans="1:7" s="520" customFormat="1" ht="30" customHeight="1">
      <c r="A76" s="298" t="s">
        <v>2347</v>
      </c>
      <c r="B76" s="299" t="s">
        <v>2348</v>
      </c>
      <c r="C76" s="316"/>
      <c r="D76" s="298" t="s">
        <v>2340</v>
      </c>
      <c r="E76" s="298"/>
      <c r="F76" s="298"/>
      <c r="G76" s="298"/>
    </row>
    <row r="77" spans="1:7">
      <c r="B77" s="521"/>
      <c r="C77" s="228"/>
      <c r="D77" s="228"/>
      <c r="E77" s="228"/>
      <c r="F77" s="228"/>
      <c r="G77" s="228"/>
    </row>
    <row r="78" spans="1:7" s="285" customFormat="1">
      <c r="A78" s="300" t="s">
        <v>2349</v>
      </c>
      <c r="B78" s="317" t="s">
        <v>2350</v>
      </c>
      <c r="C78" s="318"/>
      <c r="D78" s="318"/>
      <c r="E78" s="318"/>
      <c r="F78" s="318"/>
      <c r="G78" s="318"/>
    </row>
    <row r="79" spans="1:7" ht="18.600000000000001" customHeight="1">
      <c r="A79" s="280" t="s">
        <v>2351</v>
      </c>
      <c r="B79" s="281" t="s">
        <v>2352</v>
      </c>
      <c r="C79" s="228"/>
      <c r="D79" s="283"/>
      <c r="E79" s="283"/>
      <c r="F79" s="283"/>
      <c r="G79" s="283" t="s">
        <v>2353</v>
      </c>
    </row>
    <row r="80" spans="1:7" ht="19.149999999999999" customHeight="1">
      <c r="A80" s="280" t="s">
        <v>2354</v>
      </c>
      <c r="B80" s="281" t="s">
        <v>2355</v>
      </c>
      <c r="D80" s="283"/>
      <c r="E80" s="283"/>
      <c r="F80" s="283"/>
      <c r="G80" s="283" t="s">
        <v>2356</v>
      </c>
    </row>
    <row r="81" spans="1:7" ht="54.6" customHeight="1">
      <c r="A81" s="280" t="s">
        <v>2357</v>
      </c>
      <c r="B81" s="281" t="s">
        <v>2479</v>
      </c>
      <c r="D81" s="283"/>
      <c r="E81" s="283"/>
      <c r="F81" s="283"/>
      <c r="G81" s="283"/>
    </row>
    <row r="82" spans="1:7" ht="29.65" customHeight="1">
      <c r="A82" s="280" t="s">
        <v>2358</v>
      </c>
      <c r="B82" s="281" t="s">
        <v>2359</v>
      </c>
      <c r="D82" s="283"/>
      <c r="E82" s="283"/>
      <c r="F82" s="283"/>
      <c r="G82" s="283" t="s">
        <v>2353</v>
      </c>
    </row>
    <row r="83" spans="1:7" ht="18.600000000000001" customHeight="1">
      <c r="A83" s="280" t="s">
        <v>2360</v>
      </c>
      <c r="B83" s="281" t="s">
        <v>2361</v>
      </c>
      <c r="D83" s="283" t="s">
        <v>2362</v>
      </c>
      <c r="E83" s="283"/>
      <c r="F83" s="283"/>
      <c r="G83" s="283"/>
    </row>
    <row r="84" spans="1:7" ht="19.149999999999999" customHeight="1">
      <c r="A84" s="280" t="s">
        <v>2363</v>
      </c>
      <c r="B84" s="281" t="s">
        <v>2364</v>
      </c>
      <c r="D84" s="283" t="s">
        <v>2340</v>
      </c>
      <c r="E84" s="283"/>
      <c r="F84" s="283"/>
      <c r="G84" s="283"/>
    </row>
    <row r="85" spans="1:7" ht="30">
      <c r="A85" s="280" t="s">
        <v>2365</v>
      </c>
      <c r="B85" s="281" t="s">
        <v>2366</v>
      </c>
      <c r="D85" s="283" t="s">
        <v>2340</v>
      </c>
      <c r="E85" s="283"/>
      <c r="F85" s="283"/>
      <c r="G85" s="283" t="s">
        <v>2367</v>
      </c>
    </row>
    <row r="87" spans="1:7" s="285" customFormat="1">
      <c r="A87" s="300" t="s">
        <v>2368</v>
      </c>
      <c r="B87" s="301" t="s">
        <v>2369</v>
      </c>
    </row>
    <row r="88" spans="1:7" ht="17.649999999999999" customHeight="1">
      <c r="A88" s="280" t="s">
        <v>2370</v>
      </c>
      <c r="B88" s="281" t="s">
        <v>2371</v>
      </c>
      <c r="D88" s="283" t="s">
        <v>2335</v>
      </c>
      <c r="E88" s="283"/>
      <c r="F88" s="283"/>
      <c r="G88" s="283"/>
    </row>
    <row r="89" spans="1:7">
      <c r="A89" s="302" t="s">
        <v>2372</v>
      </c>
      <c r="B89" s="303" t="s">
        <v>2373</v>
      </c>
    </row>
    <row r="90" spans="1:7">
      <c r="A90" s="304"/>
      <c r="B90" s="305" t="s">
        <v>2374</v>
      </c>
      <c r="D90" s="283" t="s">
        <v>2362</v>
      </c>
      <c r="E90" s="283"/>
      <c r="F90" s="283"/>
      <c r="G90" s="283"/>
    </row>
    <row r="91" spans="1:7">
      <c r="A91" s="304"/>
      <c r="B91" s="306" t="s">
        <v>2375</v>
      </c>
      <c r="D91" s="283"/>
      <c r="E91" s="283"/>
      <c r="F91" s="283"/>
      <c r="G91" s="283"/>
    </row>
    <row r="92" spans="1:7">
      <c r="A92" s="304"/>
      <c r="B92" s="306" t="s">
        <v>2376</v>
      </c>
      <c r="D92" s="283" t="s">
        <v>2362</v>
      </c>
      <c r="E92" s="283"/>
      <c r="F92" s="283"/>
      <c r="G92" s="319" t="s">
        <v>2377</v>
      </c>
    </row>
    <row r="93" spans="1:7" ht="60">
      <c r="A93" s="307"/>
      <c r="B93" s="308" t="s">
        <v>2378</v>
      </c>
      <c r="D93" s="283"/>
      <c r="E93" s="283"/>
      <c r="F93" s="283"/>
      <c r="G93" s="319" t="s">
        <v>2379</v>
      </c>
    </row>
    <row r="94" spans="1:7" ht="30">
      <c r="A94" s="280" t="s">
        <v>2380</v>
      </c>
      <c r="B94" s="281" t="s">
        <v>2381</v>
      </c>
      <c r="D94" s="283"/>
      <c r="E94" s="283"/>
      <c r="F94" s="283"/>
      <c r="G94" s="319" t="s">
        <v>2382</v>
      </c>
    </row>
    <row r="95" spans="1:7">
      <c r="A95" s="522"/>
      <c r="B95" s="521"/>
      <c r="D95" s="228"/>
      <c r="E95" s="228"/>
      <c r="F95" s="228"/>
      <c r="G95" s="228"/>
    </row>
    <row r="96" spans="1:7" s="285" customFormat="1">
      <c r="A96" s="300" t="s">
        <v>2383</v>
      </c>
      <c r="B96" s="301" t="s">
        <v>2384</v>
      </c>
    </row>
    <row r="97" spans="1:8" ht="47.65" customHeight="1">
      <c r="A97" s="280" t="s">
        <v>2385</v>
      </c>
      <c r="B97" s="281" t="s">
        <v>2386</v>
      </c>
      <c r="D97" s="283" t="s">
        <v>2362</v>
      </c>
      <c r="E97" s="283"/>
      <c r="F97" s="283"/>
      <c r="G97" s="283"/>
    </row>
    <row r="98" spans="1:8" ht="60">
      <c r="A98" s="280" t="s">
        <v>2387</v>
      </c>
      <c r="B98" s="281" t="s">
        <v>2388</v>
      </c>
      <c r="D98" s="283" t="s">
        <v>2340</v>
      </c>
      <c r="E98" s="283"/>
      <c r="F98" s="283"/>
      <c r="G98" s="283"/>
    </row>
    <row r="101" spans="1:8" ht="13.9" customHeight="1">
      <c r="D101" t="s">
        <v>2389</v>
      </c>
      <c r="F101" t="s">
        <v>2390</v>
      </c>
    </row>
    <row r="102" spans="1:8" ht="13.9" customHeight="1"/>
    <row r="103" spans="1:8" ht="13.9" customHeight="1">
      <c r="D103" t="s">
        <v>2391</v>
      </c>
      <c r="F103" t="s">
        <v>2390</v>
      </c>
      <c r="H103" t="s">
        <v>2392</v>
      </c>
    </row>
    <row r="104" spans="1:8" ht="13.9" customHeight="1"/>
    <row r="105" spans="1:8" ht="13.9" customHeight="1"/>
    <row r="106" spans="1:8" ht="13.9" customHeight="1"/>
    <row r="107" spans="1:8" ht="13.9" customHeight="1"/>
    <row r="108" spans="1:8" ht="18.600000000000001" customHeight="1">
      <c r="A108" s="320" t="s">
        <v>2393</v>
      </c>
    </row>
    <row r="109" spans="1:8" s="1" customFormat="1" ht="28.15" customHeight="1">
      <c r="A109" s="321" t="s">
        <v>2394</v>
      </c>
      <c r="B109" s="694" t="s">
        <v>2395</v>
      </c>
      <c r="C109" s="695"/>
      <c r="D109" s="695"/>
      <c r="E109" s="695"/>
      <c r="F109" s="695"/>
      <c r="G109" s="695"/>
    </row>
    <row r="110" spans="1:8" s="1" customFormat="1" ht="28.15" customHeight="1">
      <c r="A110" s="321" t="s">
        <v>2396</v>
      </c>
      <c r="B110" s="688" t="s">
        <v>2397</v>
      </c>
      <c r="C110" s="688"/>
      <c r="D110" s="688"/>
      <c r="E110" s="688"/>
      <c r="F110" s="688"/>
      <c r="G110" s="688"/>
    </row>
    <row r="111" spans="1:8" ht="13.9" customHeight="1">
      <c r="A111" s="321" t="s">
        <v>2398</v>
      </c>
      <c r="B111" s="694" t="s">
        <v>2399</v>
      </c>
      <c r="C111" s="694"/>
      <c r="D111" s="694"/>
      <c r="E111" s="694"/>
      <c r="F111" s="694"/>
      <c r="G111" s="694"/>
    </row>
    <row r="112" spans="1:8" ht="28.15" customHeight="1">
      <c r="A112" s="323" t="s">
        <v>2400</v>
      </c>
      <c r="B112" s="688" t="s">
        <v>2401</v>
      </c>
      <c r="C112" s="689"/>
      <c r="D112" s="689"/>
      <c r="E112" s="689"/>
      <c r="F112" s="689"/>
      <c r="G112" s="689"/>
    </row>
    <row r="113" spans="1:7" ht="28.15" customHeight="1">
      <c r="A113" s="323" t="s">
        <v>2402</v>
      </c>
      <c r="B113" s="688" t="s">
        <v>2403</v>
      </c>
      <c r="C113" s="689"/>
      <c r="D113" s="689"/>
      <c r="E113" s="689"/>
      <c r="F113" s="689"/>
      <c r="G113" s="689"/>
    </row>
    <row r="114" spans="1:7" ht="28.15" customHeight="1">
      <c r="A114" s="323" t="s">
        <v>2404</v>
      </c>
      <c r="B114" s="688" t="s">
        <v>2405</v>
      </c>
      <c r="C114" s="689"/>
      <c r="D114" s="689"/>
      <c r="E114" s="689"/>
      <c r="F114" s="689"/>
      <c r="G114" s="689"/>
    </row>
    <row r="115" spans="1:7" ht="16.149999999999999" customHeight="1">
      <c r="A115" s="323" t="s">
        <v>2406</v>
      </c>
      <c r="B115" s="688" t="s">
        <v>2407</v>
      </c>
      <c r="C115" s="689"/>
      <c r="D115" s="689"/>
      <c r="E115" s="689"/>
      <c r="F115" s="689"/>
      <c r="G115" s="689"/>
    </row>
    <row r="116" spans="1:7" ht="43.9" customHeight="1">
      <c r="A116" s="323" t="s">
        <v>2408</v>
      </c>
      <c r="B116" s="688" t="s">
        <v>2409</v>
      </c>
      <c r="C116" s="689"/>
      <c r="D116" s="689"/>
      <c r="E116" s="689"/>
      <c r="F116" s="689"/>
      <c r="G116" s="689"/>
    </row>
    <row r="117" spans="1:7" ht="43.15" customHeight="1">
      <c r="A117" s="323" t="s">
        <v>2410</v>
      </c>
      <c r="B117" s="688" t="s">
        <v>2411</v>
      </c>
      <c r="C117" s="689"/>
      <c r="D117" s="689"/>
      <c r="E117" s="689"/>
      <c r="F117" s="689"/>
      <c r="G117" s="689"/>
    </row>
    <row r="118" spans="1:7" ht="30" customHeight="1">
      <c r="A118" s="323" t="s">
        <v>2412</v>
      </c>
      <c r="B118" s="688" t="s">
        <v>2413</v>
      </c>
      <c r="C118" s="689"/>
      <c r="D118" s="689"/>
      <c r="E118" s="689"/>
      <c r="F118" s="689"/>
      <c r="G118" s="689"/>
    </row>
    <row r="119" spans="1:7" ht="19.149999999999999" customHeight="1">
      <c r="A119" s="323" t="s">
        <v>2414</v>
      </c>
      <c r="B119" s="688" t="s">
        <v>2415</v>
      </c>
      <c r="C119" s="689"/>
      <c r="D119" s="689"/>
      <c r="E119" s="689"/>
      <c r="F119" s="689"/>
      <c r="G119" s="689"/>
    </row>
    <row r="120" spans="1:7" ht="44.65" customHeight="1">
      <c r="A120" s="323" t="s">
        <v>2416</v>
      </c>
      <c r="B120" s="688" t="s">
        <v>2417</v>
      </c>
      <c r="C120" s="689"/>
      <c r="D120" s="689"/>
      <c r="E120" s="689"/>
      <c r="F120" s="689"/>
      <c r="G120" s="689"/>
    </row>
    <row r="121" spans="1:7" ht="42" customHeight="1">
      <c r="A121" s="323" t="s">
        <v>2418</v>
      </c>
      <c r="B121" s="688" t="s">
        <v>2419</v>
      </c>
      <c r="C121" s="689"/>
      <c r="D121" s="689"/>
      <c r="E121" s="689"/>
      <c r="F121" s="689"/>
      <c r="G121" s="689"/>
    </row>
  </sheetData>
  <mergeCells count="15">
    <mergeCell ref="B119:G119"/>
    <mergeCell ref="B120:G120"/>
    <mergeCell ref="B121:G121"/>
    <mergeCell ref="B113:G113"/>
    <mergeCell ref="B114:G114"/>
    <mergeCell ref="B115:G115"/>
    <mergeCell ref="B116:G116"/>
    <mergeCell ref="B117:G117"/>
    <mergeCell ref="B118:G118"/>
    <mergeCell ref="B112:G112"/>
    <mergeCell ref="A1:C1"/>
    <mergeCell ref="A2:B2"/>
    <mergeCell ref="B109:G109"/>
    <mergeCell ref="B110:G110"/>
    <mergeCell ref="B111:G111"/>
  </mergeCells>
  <pageMargins left="0.39370078740157483" right="0.23622047244094491" top="0.55118110236220474" bottom="0.59055118110236227" header="0.31496062992125984" footer="0.27559055118110237"/>
  <pageSetup paperSize="9" scale="95" orientation="portrait" r:id="rId1"/>
  <headerFooter differentFirst="1">
    <oddFooter>&amp;C&amp;F&amp;RPage &amp;P of  &amp;N</oddFooter>
    <firstFooter xml:space="preserve">&amp;L&amp;"-,Italic"&amp;8&amp;UNote&amp;U: This questionnaire is only a help tool.  There is no guarantee that it is all inclusive. </firstFooter>
  </headerFooter>
  <rowBreaks count="3" manualBreakCount="3">
    <brk id="23" max="16383" man="1"/>
    <brk id="42" max="16383" man="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75"/>
  <sheetViews>
    <sheetView topLeftCell="A18" workbookViewId="0">
      <selection activeCell="A75" sqref="A75"/>
    </sheetView>
  </sheetViews>
  <sheetFormatPr defaultColWidth="11.42578125" defaultRowHeight="15"/>
  <cols>
    <col min="1" max="1" width="8.5703125" style="344" customWidth="1"/>
    <col min="2" max="2" width="66.28515625" customWidth="1"/>
    <col min="3" max="3" width="40.42578125" style="345" customWidth="1"/>
    <col min="4" max="4" width="8.7109375" customWidth="1"/>
  </cols>
  <sheetData>
    <row r="2" spans="1:15" ht="15" customHeight="1">
      <c r="A2" s="347" t="s">
        <v>2166</v>
      </c>
      <c r="B2" s="158" t="s">
        <v>2167</v>
      </c>
      <c r="C2" s="346" t="s">
        <v>2168</v>
      </c>
      <c r="D2" s="696" t="s">
        <v>2190</v>
      </c>
      <c r="E2" s="696"/>
      <c r="F2" s="696"/>
      <c r="G2" s="696"/>
      <c r="H2" s="696"/>
      <c r="I2" s="696"/>
      <c r="J2" s="696"/>
      <c r="K2" s="696"/>
      <c r="L2" s="696"/>
      <c r="M2" s="696"/>
      <c r="N2" s="696"/>
      <c r="O2" s="696"/>
    </row>
    <row r="3" spans="1:15" ht="15" customHeight="1">
      <c r="D3" s="278" t="s">
        <v>2183</v>
      </c>
      <c r="E3" s="278" t="s">
        <v>2184</v>
      </c>
      <c r="F3" s="278" t="s">
        <v>2185</v>
      </c>
      <c r="G3" s="278" t="s">
        <v>2186</v>
      </c>
      <c r="H3" s="278" t="s">
        <v>2187</v>
      </c>
      <c r="I3" s="278" t="s">
        <v>2188</v>
      </c>
      <c r="J3" s="278" t="s">
        <v>2189</v>
      </c>
      <c r="K3" s="278" t="s">
        <v>2191</v>
      </c>
      <c r="L3" s="278" t="s">
        <v>2192</v>
      </c>
      <c r="M3" s="278" t="s">
        <v>2193</v>
      </c>
      <c r="N3" s="278" t="s">
        <v>2194</v>
      </c>
      <c r="O3" s="278" t="s">
        <v>2195</v>
      </c>
    </row>
    <row r="4" spans="1:15" ht="15" customHeight="1">
      <c r="A4" s="344">
        <v>1</v>
      </c>
      <c r="B4" s="158" t="s">
        <v>2169</v>
      </c>
    </row>
    <row r="5" spans="1:15" hidden="1">
      <c r="A5" s="344" t="s">
        <v>2170</v>
      </c>
      <c r="B5" t="s">
        <v>3282</v>
      </c>
      <c r="C5" s="345" t="s">
        <v>2207</v>
      </c>
    </row>
    <row r="6" spans="1:15" hidden="1">
      <c r="A6" s="344" t="s">
        <v>2172</v>
      </c>
      <c r="B6" t="s">
        <v>2173</v>
      </c>
      <c r="C6" s="345" t="s">
        <v>2182</v>
      </c>
    </row>
    <row r="7" spans="1:15" ht="15" hidden="1" customHeight="1">
      <c r="A7" s="344" t="s">
        <v>2178</v>
      </c>
      <c r="B7" s="432" t="s">
        <v>2174</v>
      </c>
    </row>
    <row r="8" spans="1:15" ht="14.45" hidden="1" customHeight="1">
      <c r="A8" s="344" t="s">
        <v>2179</v>
      </c>
      <c r="B8" t="s">
        <v>2175</v>
      </c>
    </row>
    <row r="9" spans="1:15" hidden="1">
      <c r="A9" s="344" t="s">
        <v>2180</v>
      </c>
      <c r="B9" t="s">
        <v>2176</v>
      </c>
    </row>
    <row r="10" spans="1:15" hidden="1">
      <c r="A10" s="344" t="s">
        <v>2181</v>
      </c>
      <c r="B10" t="s">
        <v>2177</v>
      </c>
    </row>
    <row r="11" spans="1:15" ht="15" customHeight="1">
      <c r="A11" s="344" t="s">
        <v>2196</v>
      </c>
      <c r="B11" s="160" t="s">
        <v>2197</v>
      </c>
      <c r="C11" s="345" t="s">
        <v>3286</v>
      </c>
    </row>
    <row r="12" spans="1:15" ht="33" hidden="1" customHeight="1"/>
    <row r="13" spans="1:15">
      <c r="A13" s="344" t="s">
        <v>2198</v>
      </c>
      <c r="B13" s="159" t="s">
        <v>2199</v>
      </c>
      <c r="C13" s="2" t="s">
        <v>3285</v>
      </c>
    </row>
    <row r="14" spans="1:15" ht="14.45" hidden="1" customHeight="1"/>
    <row r="15" spans="1:15" ht="30">
      <c r="A15" s="344" t="s">
        <v>2200</v>
      </c>
      <c r="B15" s="433" t="s">
        <v>2506</v>
      </c>
      <c r="C15" s="345" t="s">
        <v>3284</v>
      </c>
    </row>
    <row r="16" spans="1:15" hidden="1"/>
    <row r="17" spans="1:3" hidden="1"/>
    <row r="18" spans="1:3" ht="39" customHeight="1">
      <c r="A18" s="344" t="s">
        <v>2201</v>
      </c>
      <c r="B18" s="432" t="s">
        <v>2507</v>
      </c>
      <c r="C18" s="345" t="s">
        <v>3283</v>
      </c>
    </row>
    <row r="19" spans="1:3" ht="49.15" customHeight="1">
      <c r="A19" s="344" t="s">
        <v>3289</v>
      </c>
      <c r="B19" s="432" t="s">
        <v>3290</v>
      </c>
      <c r="C19" s="345" t="s">
        <v>3292</v>
      </c>
    </row>
    <row r="20" spans="1:3" ht="159" customHeight="1">
      <c r="B20" s="432" t="s">
        <v>3296</v>
      </c>
      <c r="C20" s="2" t="s">
        <v>3297</v>
      </c>
    </row>
    <row r="21" spans="1:3">
      <c r="A21" s="344" t="s">
        <v>3287</v>
      </c>
      <c r="B21" s="432" t="s">
        <v>3288</v>
      </c>
      <c r="C21" s="345" t="s">
        <v>2554</v>
      </c>
    </row>
    <row r="22" spans="1:3" s="252" customFormat="1" ht="30">
      <c r="A22" s="435"/>
      <c r="B22" s="261" t="s">
        <v>3291</v>
      </c>
      <c r="C22" s="437" t="s">
        <v>3293</v>
      </c>
    </row>
    <row r="23" spans="1:3" s="252" customFormat="1" ht="30">
      <c r="A23" s="435"/>
      <c r="B23" s="261" t="s">
        <v>3294</v>
      </c>
      <c r="C23" s="437" t="s">
        <v>3295</v>
      </c>
    </row>
    <row r="24" spans="1:3" s="252" customFormat="1">
      <c r="A24" s="435"/>
      <c r="B24" s="261" t="s">
        <v>3306</v>
      </c>
      <c r="C24" s="436" t="s">
        <v>3307</v>
      </c>
    </row>
    <row r="25" spans="1:3">
      <c r="B25" s="432"/>
    </row>
    <row r="26" spans="1:3">
      <c r="A26" s="344">
        <v>2</v>
      </c>
      <c r="B26" s="158" t="s">
        <v>2206</v>
      </c>
    </row>
    <row r="27" spans="1:3">
      <c r="A27" s="344" t="s">
        <v>2493</v>
      </c>
      <c r="B27" t="s">
        <v>3301</v>
      </c>
      <c r="C27" s="345" t="s">
        <v>2495</v>
      </c>
    </row>
    <row r="28" spans="1:3" ht="30" hidden="1">
      <c r="B28" s="433" t="s">
        <v>2496</v>
      </c>
      <c r="C28" s="345" t="s">
        <v>2497</v>
      </c>
    </row>
    <row r="29" spans="1:3" ht="30">
      <c r="B29" s="433" t="s">
        <v>2498</v>
      </c>
      <c r="C29" s="345" t="s">
        <v>2499</v>
      </c>
    </row>
    <row r="30" spans="1:3">
      <c r="B30" t="s">
        <v>3299</v>
      </c>
      <c r="C30" s="345" t="s">
        <v>3300</v>
      </c>
    </row>
    <row r="31" spans="1:3" hidden="1">
      <c r="B31" s="433" t="s">
        <v>2502</v>
      </c>
      <c r="C31" s="345" t="s">
        <v>2503</v>
      </c>
    </row>
    <row r="32" spans="1:3" ht="30">
      <c r="B32" s="433" t="s">
        <v>3298</v>
      </c>
      <c r="C32" s="345" t="s">
        <v>2518</v>
      </c>
    </row>
    <row r="33" spans="1:3" ht="45">
      <c r="B33" s="432" t="s">
        <v>3302</v>
      </c>
      <c r="C33" s="2" t="s">
        <v>3303</v>
      </c>
    </row>
    <row r="34" spans="1:3" ht="60">
      <c r="B34" s="432" t="s">
        <v>3304</v>
      </c>
      <c r="C34" s="2" t="s">
        <v>3305</v>
      </c>
    </row>
    <row r="35" spans="1:3">
      <c r="A35" s="344">
        <v>3</v>
      </c>
      <c r="B35" s="158" t="s">
        <v>2208</v>
      </c>
    </row>
    <row r="36" spans="1:3" hidden="1">
      <c r="B36" s="433" t="s">
        <v>2504</v>
      </c>
      <c r="C36" s="345" t="s">
        <v>2505</v>
      </c>
    </row>
    <row r="37" spans="1:3" ht="30">
      <c r="B37" s="432" t="s">
        <v>3309</v>
      </c>
    </row>
    <row r="38" spans="1:3" ht="30">
      <c r="B38" s="432" t="s">
        <v>3310</v>
      </c>
    </row>
    <row r="39" spans="1:3" ht="51.6" customHeight="1">
      <c r="B39" s="432" t="s">
        <v>2509</v>
      </c>
    </row>
    <row r="40" spans="1:3" ht="30">
      <c r="B40" s="433" t="s">
        <v>3308</v>
      </c>
    </row>
    <row r="41" spans="1:3">
      <c r="B41" s="433"/>
    </row>
    <row r="42" spans="1:3">
      <c r="B42" s="433"/>
    </row>
    <row r="43" spans="1:3">
      <c r="A43" s="344">
        <v>4</v>
      </c>
      <c r="B43" s="158" t="s">
        <v>2209</v>
      </c>
    </row>
    <row r="44" spans="1:3" ht="45">
      <c r="B44" s="433" t="s">
        <v>2511</v>
      </c>
      <c r="C44" s="345" t="s">
        <v>3316</v>
      </c>
    </row>
    <row r="45" spans="1:3" ht="45">
      <c r="B45" s="432" t="s">
        <v>3311</v>
      </c>
      <c r="C45" s="2" t="s">
        <v>3317</v>
      </c>
    </row>
    <row r="46" spans="1:3" ht="30">
      <c r="B46" s="432" t="s">
        <v>3314</v>
      </c>
      <c r="C46" s="2" t="s">
        <v>3315</v>
      </c>
    </row>
    <row r="47" spans="1:3" ht="135">
      <c r="B47" s="432" t="s">
        <v>3312</v>
      </c>
      <c r="C47" s="2" t="s">
        <v>3313</v>
      </c>
    </row>
    <row r="48" spans="1:3">
      <c r="A48" s="344">
        <v>5</v>
      </c>
      <c r="B48" s="158" t="s">
        <v>2210</v>
      </c>
    </row>
    <row r="49" spans="1:3">
      <c r="B49" s="433" t="s">
        <v>2514</v>
      </c>
    </row>
    <row r="50" spans="1:3" ht="105">
      <c r="B50" s="433" t="s">
        <v>3318</v>
      </c>
      <c r="C50" s="2" t="s">
        <v>3319</v>
      </c>
    </row>
    <row r="51" spans="1:3">
      <c r="B51" s="433" t="s">
        <v>2516</v>
      </c>
      <c r="C51" s="345" t="s">
        <v>3320</v>
      </c>
    </row>
    <row r="52" spans="1:3">
      <c r="B52" s="433" t="s">
        <v>2517</v>
      </c>
      <c r="C52" s="345" t="s">
        <v>3321</v>
      </c>
    </row>
    <row r="53" spans="1:3" ht="30">
      <c r="B53" s="433" t="s">
        <v>3322</v>
      </c>
      <c r="C53" s="345" t="s">
        <v>3323</v>
      </c>
    </row>
    <row r="54" spans="1:3">
      <c r="A54" s="344">
        <v>6</v>
      </c>
      <c r="B54" s="158" t="s">
        <v>2211</v>
      </c>
    </row>
    <row r="55" spans="1:3" ht="45">
      <c r="A55" s="344" t="s">
        <v>2531</v>
      </c>
      <c r="B55" s="433" t="s">
        <v>3324</v>
      </c>
      <c r="C55" s="2" t="s">
        <v>2519</v>
      </c>
    </row>
    <row r="56" spans="1:3" ht="30">
      <c r="B56" s="433" t="s">
        <v>3335</v>
      </c>
      <c r="C56" s="2" t="s">
        <v>3336</v>
      </c>
    </row>
    <row r="57" spans="1:3" ht="120">
      <c r="A57" s="344" t="s">
        <v>2532</v>
      </c>
      <c r="B57" s="432" t="s">
        <v>3337</v>
      </c>
      <c r="C57" s="345" t="s">
        <v>2520</v>
      </c>
    </row>
    <row r="58" spans="1:3" ht="45">
      <c r="A58" s="344" t="s">
        <v>2533</v>
      </c>
      <c r="B58" s="433" t="s">
        <v>3325</v>
      </c>
      <c r="C58" s="345" t="s">
        <v>2519</v>
      </c>
    </row>
    <row r="59" spans="1:3">
      <c r="A59" s="344" t="s">
        <v>2534</v>
      </c>
      <c r="B59" s="433" t="s">
        <v>3326</v>
      </c>
      <c r="C59" s="345" t="s">
        <v>3327</v>
      </c>
    </row>
    <row r="60" spans="1:3" ht="45">
      <c r="A60" s="344" t="s">
        <v>2540</v>
      </c>
      <c r="B60" s="433" t="s">
        <v>3328</v>
      </c>
      <c r="C60" s="2" t="s">
        <v>2544</v>
      </c>
    </row>
    <row r="61" spans="1:3" ht="64.900000000000006" customHeight="1">
      <c r="A61" s="344" t="s">
        <v>2541</v>
      </c>
      <c r="B61" s="432" t="s">
        <v>3329</v>
      </c>
      <c r="C61" s="345" t="s">
        <v>3330</v>
      </c>
    </row>
    <row r="62" spans="1:3">
      <c r="A62" s="344" t="s">
        <v>2546</v>
      </c>
      <c r="B62" s="433" t="s">
        <v>2547</v>
      </c>
      <c r="C62" s="345" t="s">
        <v>2518</v>
      </c>
    </row>
    <row r="63" spans="1:3" ht="30.6" customHeight="1">
      <c r="A63" s="349" t="s">
        <v>2548</v>
      </c>
      <c r="B63" s="432" t="s">
        <v>2550</v>
      </c>
      <c r="C63" s="345" t="s">
        <v>2554</v>
      </c>
    </row>
    <row r="64" spans="1:3" ht="27.6" customHeight="1">
      <c r="A64" s="344" t="s">
        <v>2549</v>
      </c>
      <c r="B64" s="432" t="s">
        <v>2552</v>
      </c>
      <c r="C64" s="345" t="s">
        <v>2518</v>
      </c>
    </row>
    <row r="65" spans="1:3" ht="27.6" customHeight="1">
      <c r="A65" s="344" t="s">
        <v>2551</v>
      </c>
      <c r="B65" s="432" t="s">
        <v>2553</v>
      </c>
      <c r="C65" s="345" t="s">
        <v>2554</v>
      </c>
    </row>
    <row r="66" spans="1:3">
      <c r="B66" s="1"/>
    </row>
    <row r="67" spans="1:3">
      <c r="B67" s="432" t="s">
        <v>2521</v>
      </c>
      <c r="C67" s="345" t="s">
        <v>2518</v>
      </c>
    </row>
    <row r="68" spans="1:3" ht="30">
      <c r="B68" s="433" t="s">
        <v>2545</v>
      </c>
      <c r="C68" s="345" t="s">
        <v>2522</v>
      </c>
    </row>
    <row r="69" spans="1:3">
      <c r="B69" s="432" t="s">
        <v>3338</v>
      </c>
      <c r="C69" s="345" t="s">
        <v>3331</v>
      </c>
    </row>
    <row r="70" spans="1:3" ht="30">
      <c r="B70" s="432" t="s">
        <v>3332</v>
      </c>
      <c r="C70" s="345" t="s">
        <v>3333</v>
      </c>
    </row>
    <row r="71" spans="1:3">
      <c r="B71" s="432" t="s">
        <v>3334</v>
      </c>
      <c r="C71" s="345" t="s">
        <v>2518</v>
      </c>
    </row>
    <row r="72" spans="1:3" ht="270">
      <c r="B72" s="433" t="s">
        <v>3339</v>
      </c>
      <c r="C72" s="2" t="s">
        <v>3340</v>
      </c>
    </row>
    <row r="73" spans="1:3" ht="30">
      <c r="B73" s="432" t="s">
        <v>3341</v>
      </c>
      <c r="C73" s="345" t="s">
        <v>3330</v>
      </c>
    </row>
    <row r="74" spans="1:3" ht="30">
      <c r="B74" s="432" t="s">
        <v>3342</v>
      </c>
    </row>
    <row r="75" spans="1:3">
      <c r="B75" s="434"/>
    </row>
  </sheetData>
  <mergeCells count="1">
    <mergeCell ref="D2:O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15"/>
  <sheetViews>
    <sheetView topLeftCell="A108" zoomScale="115" zoomScaleNormal="115" workbookViewId="0">
      <selection activeCell="H55" sqref="H55"/>
    </sheetView>
  </sheetViews>
  <sheetFormatPr defaultColWidth="9.140625" defaultRowHeight="15"/>
  <cols>
    <col min="1" max="1" width="32.28515625" style="13" customWidth="1"/>
    <col min="2" max="2" width="12.5703125" style="14" bestFit="1" customWidth="1"/>
    <col min="3" max="3" width="10.7109375" style="14" customWidth="1"/>
    <col min="4" max="4" width="12.5703125" style="14" customWidth="1"/>
    <col min="5" max="5" width="12.42578125" style="14" customWidth="1"/>
    <col min="6" max="6" width="12.42578125" style="222" customWidth="1"/>
    <col min="7" max="7" width="8.7109375" style="13" customWidth="1"/>
    <col min="8" max="8" width="12.85546875" style="13" customWidth="1"/>
    <col min="9" max="9" width="8.28515625" style="13" customWidth="1"/>
    <col min="10" max="10" width="15.5703125" style="13" customWidth="1"/>
    <col min="11" max="11" width="7.28515625" style="13" customWidth="1"/>
    <col min="12" max="12" width="13.5703125" style="13" customWidth="1"/>
    <col min="13" max="13" width="7.7109375" style="13" customWidth="1"/>
    <col min="14" max="14" width="14.7109375" style="13" customWidth="1"/>
    <col min="15" max="15" width="8.85546875" style="13" customWidth="1"/>
    <col min="16" max="16" width="10.42578125" style="13" customWidth="1"/>
    <col min="17" max="18" width="14.28515625" style="13" customWidth="1"/>
    <col min="19" max="256" width="9.140625" style="13"/>
    <col min="257" max="257" width="56.7109375" style="13" customWidth="1"/>
    <col min="258" max="258" width="12.42578125" style="13" bestFit="1" customWidth="1"/>
    <col min="259" max="259" width="8.28515625" style="13" bestFit="1" customWidth="1"/>
    <col min="260" max="260" width="7.5703125" style="13" bestFit="1" customWidth="1"/>
    <col min="261" max="261" width="12" style="13" bestFit="1" customWidth="1"/>
    <col min="262" max="262" width="12.5703125" style="13" bestFit="1" customWidth="1"/>
    <col min="263" max="263" width="8.28515625" style="13" bestFit="1" customWidth="1"/>
    <col min="264" max="264" width="8.7109375" style="13" bestFit="1" customWidth="1"/>
    <col min="265" max="265" width="10.7109375" style="13" bestFit="1" customWidth="1"/>
    <col min="266" max="512" width="9.140625" style="13"/>
    <col min="513" max="513" width="56.7109375" style="13" customWidth="1"/>
    <col min="514" max="514" width="12.42578125" style="13" bestFit="1" customWidth="1"/>
    <col min="515" max="515" width="8.28515625" style="13" bestFit="1" customWidth="1"/>
    <col min="516" max="516" width="7.5703125" style="13" bestFit="1" customWidth="1"/>
    <col min="517" max="517" width="12" style="13" bestFit="1" customWidth="1"/>
    <col min="518" max="518" width="12.5703125" style="13" bestFit="1" customWidth="1"/>
    <col min="519" max="519" width="8.28515625" style="13" bestFit="1" customWidth="1"/>
    <col min="520" max="520" width="8.7109375" style="13" bestFit="1" customWidth="1"/>
    <col min="521" max="521" width="10.7109375" style="13" bestFit="1" customWidth="1"/>
    <col min="522" max="768" width="9.140625" style="13"/>
    <col min="769" max="769" width="56.7109375" style="13" customWidth="1"/>
    <col min="770" max="770" width="12.42578125" style="13" bestFit="1" customWidth="1"/>
    <col min="771" max="771" width="8.28515625" style="13" bestFit="1" customWidth="1"/>
    <col min="772" max="772" width="7.5703125" style="13" bestFit="1" customWidth="1"/>
    <col min="773" max="773" width="12" style="13" bestFit="1" customWidth="1"/>
    <col min="774" max="774" width="12.5703125" style="13" bestFit="1" customWidth="1"/>
    <col min="775" max="775" width="8.28515625" style="13" bestFit="1" customWidth="1"/>
    <col min="776" max="776" width="8.7109375" style="13" bestFit="1" customWidth="1"/>
    <col min="777" max="777" width="10.7109375" style="13" bestFit="1" customWidth="1"/>
    <col min="778" max="1024" width="9.140625" style="13"/>
    <col min="1025" max="1025" width="56.7109375" style="13" customWidth="1"/>
    <col min="1026" max="1026" width="12.42578125" style="13" bestFit="1" customWidth="1"/>
    <col min="1027" max="1027" width="8.28515625" style="13" bestFit="1" customWidth="1"/>
    <col min="1028" max="1028" width="7.5703125" style="13" bestFit="1" customWidth="1"/>
    <col min="1029" max="1029" width="12" style="13" bestFit="1" customWidth="1"/>
    <col min="1030" max="1030" width="12.5703125" style="13" bestFit="1" customWidth="1"/>
    <col min="1031" max="1031" width="8.28515625" style="13" bestFit="1" customWidth="1"/>
    <col min="1032" max="1032" width="8.7109375" style="13" bestFit="1" customWidth="1"/>
    <col min="1033" max="1033" width="10.7109375" style="13" bestFit="1" customWidth="1"/>
    <col min="1034" max="1280" width="9.140625" style="13"/>
    <col min="1281" max="1281" width="56.7109375" style="13" customWidth="1"/>
    <col min="1282" max="1282" width="12.42578125" style="13" bestFit="1" customWidth="1"/>
    <col min="1283" max="1283" width="8.28515625" style="13" bestFit="1" customWidth="1"/>
    <col min="1284" max="1284" width="7.5703125" style="13" bestFit="1" customWidth="1"/>
    <col min="1285" max="1285" width="12" style="13" bestFit="1" customWidth="1"/>
    <col min="1286" max="1286" width="12.5703125" style="13" bestFit="1" customWidth="1"/>
    <col min="1287" max="1287" width="8.28515625" style="13" bestFit="1" customWidth="1"/>
    <col min="1288" max="1288" width="8.7109375" style="13" bestFit="1" customWidth="1"/>
    <col min="1289" max="1289" width="10.7109375" style="13" bestFit="1" customWidth="1"/>
    <col min="1290" max="1536" width="9.140625" style="13"/>
    <col min="1537" max="1537" width="56.7109375" style="13" customWidth="1"/>
    <col min="1538" max="1538" width="12.42578125" style="13" bestFit="1" customWidth="1"/>
    <col min="1539" max="1539" width="8.28515625" style="13" bestFit="1" customWidth="1"/>
    <col min="1540" max="1540" width="7.5703125" style="13" bestFit="1" customWidth="1"/>
    <col min="1541" max="1541" width="12" style="13" bestFit="1" customWidth="1"/>
    <col min="1542" max="1542" width="12.5703125" style="13" bestFit="1" customWidth="1"/>
    <col min="1543" max="1543" width="8.28515625" style="13" bestFit="1" customWidth="1"/>
    <col min="1544" max="1544" width="8.7109375" style="13" bestFit="1" customWidth="1"/>
    <col min="1545" max="1545" width="10.7109375" style="13" bestFit="1" customWidth="1"/>
    <col min="1546" max="1792" width="9.140625" style="13"/>
    <col min="1793" max="1793" width="56.7109375" style="13" customWidth="1"/>
    <col min="1794" max="1794" width="12.42578125" style="13" bestFit="1" customWidth="1"/>
    <col min="1795" max="1795" width="8.28515625" style="13" bestFit="1" customWidth="1"/>
    <col min="1796" max="1796" width="7.5703125" style="13" bestFit="1" customWidth="1"/>
    <col min="1797" max="1797" width="12" style="13" bestFit="1" customWidth="1"/>
    <col min="1798" max="1798" width="12.5703125" style="13" bestFit="1" customWidth="1"/>
    <col min="1799" max="1799" width="8.28515625" style="13" bestFit="1" customWidth="1"/>
    <col min="1800" max="1800" width="8.7109375" style="13" bestFit="1" customWidth="1"/>
    <col min="1801" max="1801" width="10.7109375" style="13" bestFit="1" customWidth="1"/>
    <col min="1802" max="2048" width="9.140625" style="13"/>
    <col min="2049" max="2049" width="56.7109375" style="13" customWidth="1"/>
    <col min="2050" max="2050" width="12.42578125" style="13" bestFit="1" customWidth="1"/>
    <col min="2051" max="2051" width="8.28515625" style="13" bestFit="1" customWidth="1"/>
    <col min="2052" max="2052" width="7.5703125" style="13" bestFit="1" customWidth="1"/>
    <col min="2053" max="2053" width="12" style="13" bestFit="1" customWidth="1"/>
    <col min="2054" max="2054" width="12.5703125" style="13" bestFit="1" customWidth="1"/>
    <col min="2055" max="2055" width="8.28515625" style="13" bestFit="1" customWidth="1"/>
    <col min="2056" max="2056" width="8.7109375" style="13" bestFit="1" customWidth="1"/>
    <col min="2057" max="2057" width="10.7109375" style="13" bestFit="1" customWidth="1"/>
    <col min="2058" max="2304" width="9.140625" style="13"/>
    <col min="2305" max="2305" width="56.7109375" style="13" customWidth="1"/>
    <col min="2306" max="2306" width="12.42578125" style="13" bestFit="1" customWidth="1"/>
    <col min="2307" max="2307" width="8.28515625" style="13" bestFit="1" customWidth="1"/>
    <col min="2308" max="2308" width="7.5703125" style="13" bestFit="1" customWidth="1"/>
    <col min="2309" max="2309" width="12" style="13" bestFit="1" customWidth="1"/>
    <col min="2310" max="2310" width="12.5703125" style="13" bestFit="1" customWidth="1"/>
    <col min="2311" max="2311" width="8.28515625" style="13" bestFit="1" customWidth="1"/>
    <col min="2312" max="2312" width="8.7109375" style="13" bestFit="1" customWidth="1"/>
    <col min="2313" max="2313" width="10.7109375" style="13" bestFit="1" customWidth="1"/>
    <col min="2314" max="2560" width="9.140625" style="13"/>
    <col min="2561" max="2561" width="56.7109375" style="13" customWidth="1"/>
    <col min="2562" max="2562" width="12.42578125" style="13" bestFit="1" customWidth="1"/>
    <col min="2563" max="2563" width="8.28515625" style="13" bestFit="1" customWidth="1"/>
    <col min="2564" max="2564" width="7.5703125" style="13" bestFit="1" customWidth="1"/>
    <col min="2565" max="2565" width="12" style="13" bestFit="1" customWidth="1"/>
    <col min="2566" max="2566" width="12.5703125" style="13" bestFit="1" customWidth="1"/>
    <col min="2567" max="2567" width="8.28515625" style="13" bestFit="1" customWidth="1"/>
    <col min="2568" max="2568" width="8.7109375" style="13" bestFit="1" customWidth="1"/>
    <col min="2569" max="2569" width="10.7109375" style="13" bestFit="1" customWidth="1"/>
    <col min="2570" max="2816" width="9.140625" style="13"/>
    <col min="2817" max="2817" width="56.7109375" style="13" customWidth="1"/>
    <col min="2818" max="2818" width="12.42578125" style="13" bestFit="1" customWidth="1"/>
    <col min="2819" max="2819" width="8.28515625" style="13" bestFit="1" customWidth="1"/>
    <col min="2820" max="2820" width="7.5703125" style="13" bestFit="1" customWidth="1"/>
    <col min="2821" max="2821" width="12" style="13" bestFit="1" customWidth="1"/>
    <col min="2822" max="2822" width="12.5703125" style="13" bestFit="1" customWidth="1"/>
    <col min="2823" max="2823" width="8.28515625" style="13" bestFit="1" customWidth="1"/>
    <col min="2824" max="2824" width="8.7109375" style="13" bestFit="1" customWidth="1"/>
    <col min="2825" max="2825" width="10.7109375" style="13" bestFit="1" customWidth="1"/>
    <col min="2826" max="3072" width="9.140625" style="13"/>
    <col min="3073" max="3073" width="56.7109375" style="13" customWidth="1"/>
    <col min="3074" max="3074" width="12.42578125" style="13" bestFit="1" customWidth="1"/>
    <col min="3075" max="3075" width="8.28515625" style="13" bestFit="1" customWidth="1"/>
    <col min="3076" max="3076" width="7.5703125" style="13" bestFit="1" customWidth="1"/>
    <col min="3077" max="3077" width="12" style="13" bestFit="1" customWidth="1"/>
    <col min="3078" max="3078" width="12.5703125" style="13" bestFit="1" customWidth="1"/>
    <col min="3079" max="3079" width="8.28515625" style="13" bestFit="1" customWidth="1"/>
    <col min="3080" max="3080" width="8.7109375" style="13" bestFit="1" customWidth="1"/>
    <col min="3081" max="3081" width="10.7109375" style="13" bestFit="1" customWidth="1"/>
    <col min="3082" max="3328" width="9.140625" style="13"/>
    <col min="3329" max="3329" width="56.7109375" style="13" customWidth="1"/>
    <col min="3330" max="3330" width="12.42578125" style="13" bestFit="1" customWidth="1"/>
    <col min="3331" max="3331" width="8.28515625" style="13" bestFit="1" customWidth="1"/>
    <col min="3332" max="3332" width="7.5703125" style="13" bestFit="1" customWidth="1"/>
    <col min="3333" max="3333" width="12" style="13" bestFit="1" customWidth="1"/>
    <col min="3334" max="3334" width="12.5703125" style="13" bestFit="1" customWidth="1"/>
    <col min="3335" max="3335" width="8.28515625" style="13" bestFit="1" customWidth="1"/>
    <col min="3336" max="3336" width="8.7109375" style="13" bestFit="1" customWidth="1"/>
    <col min="3337" max="3337" width="10.7109375" style="13" bestFit="1" customWidth="1"/>
    <col min="3338" max="3584" width="9.140625" style="13"/>
    <col min="3585" max="3585" width="56.7109375" style="13" customWidth="1"/>
    <col min="3586" max="3586" width="12.42578125" style="13" bestFit="1" customWidth="1"/>
    <col min="3587" max="3587" width="8.28515625" style="13" bestFit="1" customWidth="1"/>
    <col min="3588" max="3588" width="7.5703125" style="13" bestFit="1" customWidth="1"/>
    <col min="3589" max="3589" width="12" style="13" bestFit="1" customWidth="1"/>
    <col min="3590" max="3590" width="12.5703125" style="13" bestFit="1" customWidth="1"/>
    <col min="3591" max="3591" width="8.28515625" style="13" bestFit="1" customWidth="1"/>
    <col min="3592" max="3592" width="8.7109375" style="13" bestFit="1" customWidth="1"/>
    <col min="3593" max="3593" width="10.7109375" style="13" bestFit="1" customWidth="1"/>
    <col min="3594" max="3840" width="9.140625" style="13"/>
    <col min="3841" max="3841" width="56.7109375" style="13" customWidth="1"/>
    <col min="3842" max="3842" width="12.42578125" style="13" bestFit="1" customWidth="1"/>
    <col min="3843" max="3843" width="8.28515625" style="13" bestFit="1" customWidth="1"/>
    <col min="3844" max="3844" width="7.5703125" style="13" bestFit="1" customWidth="1"/>
    <col min="3845" max="3845" width="12" style="13" bestFit="1" customWidth="1"/>
    <col min="3846" max="3846" width="12.5703125" style="13" bestFit="1" customWidth="1"/>
    <col min="3847" max="3847" width="8.28515625" style="13" bestFit="1" customWidth="1"/>
    <col min="3848" max="3848" width="8.7109375" style="13" bestFit="1" customWidth="1"/>
    <col min="3849" max="3849" width="10.7109375" style="13" bestFit="1" customWidth="1"/>
    <col min="3850" max="4096" width="9.140625" style="13"/>
    <col min="4097" max="4097" width="56.7109375" style="13" customWidth="1"/>
    <col min="4098" max="4098" width="12.42578125" style="13" bestFit="1" customWidth="1"/>
    <col min="4099" max="4099" width="8.28515625" style="13" bestFit="1" customWidth="1"/>
    <col min="4100" max="4100" width="7.5703125" style="13" bestFit="1" customWidth="1"/>
    <col min="4101" max="4101" width="12" style="13" bestFit="1" customWidth="1"/>
    <col min="4102" max="4102" width="12.5703125" style="13" bestFit="1" customWidth="1"/>
    <col min="4103" max="4103" width="8.28515625" style="13" bestFit="1" customWidth="1"/>
    <col min="4104" max="4104" width="8.7109375" style="13" bestFit="1" customWidth="1"/>
    <col min="4105" max="4105" width="10.7109375" style="13" bestFit="1" customWidth="1"/>
    <col min="4106" max="4352" width="9.140625" style="13"/>
    <col min="4353" max="4353" width="56.7109375" style="13" customWidth="1"/>
    <col min="4354" max="4354" width="12.42578125" style="13" bestFit="1" customWidth="1"/>
    <col min="4355" max="4355" width="8.28515625" style="13" bestFit="1" customWidth="1"/>
    <col min="4356" max="4356" width="7.5703125" style="13" bestFit="1" customWidth="1"/>
    <col min="4357" max="4357" width="12" style="13" bestFit="1" customWidth="1"/>
    <col min="4358" max="4358" width="12.5703125" style="13" bestFit="1" customWidth="1"/>
    <col min="4359" max="4359" width="8.28515625" style="13" bestFit="1" customWidth="1"/>
    <col min="4360" max="4360" width="8.7109375" style="13" bestFit="1" customWidth="1"/>
    <col min="4361" max="4361" width="10.7109375" style="13" bestFit="1" customWidth="1"/>
    <col min="4362" max="4608" width="9.140625" style="13"/>
    <col min="4609" max="4609" width="56.7109375" style="13" customWidth="1"/>
    <col min="4610" max="4610" width="12.42578125" style="13" bestFit="1" customWidth="1"/>
    <col min="4611" max="4611" width="8.28515625" style="13" bestFit="1" customWidth="1"/>
    <col min="4612" max="4612" width="7.5703125" style="13" bestFit="1" customWidth="1"/>
    <col min="4613" max="4613" width="12" style="13" bestFit="1" customWidth="1"/>
    <col min="4614" max="4614" width="12.5703125" style="13" bestFit="1" customWidth="1"/>
    <col min="4615" max="4615" width="8.28515625" style="13" bestFit="1" customWidth="1"/>
    <col min="4616" max="4616" width="8.7109375" style="13" bestFit="1" customWidth="1"/>
    <col min="4617" max="4617" width="10.7109375" style="13" bestFit="1" customWidth="1"/>
    <col min="4618" max="4864" width="9.140625" style="13"/>
    <col min="4865" max="4865" width="56.7109375" style="13" customWidth="1"/>
    <col min="4866" max="4866" width="12.42578125" style="13" bestFit="1" customWidth="1"/>
    <col min="4867" max="4867" width="8.28515625" style="13" bestFit="1" customWidth="1"/>
    <col min="4868" max="4868" width="7.5703125" style="13" bestFit="1" customWidth="1"/>
    <col min="4869" max="4869" width="12" style="13" bestFit="1" customWidth="1"/>
    <col min="4870" max="4870" width="12.5703125" style="13" bestFit="1" customWidth="1"/>
    <col min="4871" max="4871" width="8.28515625" style="13" bestFit="1" customWidth="1"/>
    <col min="4872" max="4872" width="8.7109375" style="13" bestFit="1" customWidth="1"/>
    <col min="4873" max="4873" width="10.7109375" style="13" bestFit="1" customWidth="1"/>
    <col min="4874" max="5120" width="9.140625" style="13"/>
    <col min="5121" max="5121" width="56.7109375" style="13" customWidth="1"/>
    <col min="5122" max="5122" width="12.42578125" style="13" bestFit="1" customWidth="1"/>
    <col min="5123" max="5123" width="8.28515625" style="13" bestFit="1" customWidth="1"/>
    <col min="5124" max="5124" width="7.5703125" style="13" bestFit="1" customWidth="1"/>
    <col min="5125" max="5125" width="12" style="13" bestFit="1" customWidth="1"/>
    <col min="5126" max="5126" width="12.5703125" style="13" bestFit="1" customWidth="1"/>
    <col min="5127" max="5127" width="8.28515625" style="13" bestFit="1" customWidth="1"/>
    <col min="5128" max="5128" width="8.7109375" style="13" bestFit="1" customWidth="1"/>
    <col min="5129" max="5129" width="10.7109375" style="13" bestFit="1" customWidth="1"/>
    <col min="5130" max="5376" width="9.140625" style="13"/>
    <col min="5377" max="5377" width="56.7109375" style="13" customWidth="1"/>
    <col min="5378" max="5378" width="12.42578125" style="13" bestFit="1" customWidth="1"/>
    <col min="5379" max="5379" width="8.28515625" style="13" bestFit="1" customWidth="1"/>
    <col min="5380" max="5380" width="7.5703125" style="13" bestFit="1" customWidth="1"/>
    <col min="5381" max="5381" width="12" style="13" bestFit="1" customWidth="1"/>
    <col min="5382" max="5382" width="12.5703125" style="13" bestFit="1" customWidth="1"/>
    <col min="5383" max="5383" width="8.28515625" style="13" bestFit="1" customWidth="1"/>
    <col min="5384" max="5384" width="8.7109375" style="13" bestFit="1" customWidth="1"/>
    <col min="5385" max="5385" width="10.7109375" style="13" bestFit="1" customWidth="1"/>
    <col min="5386" max="5632" width="9.140625" style="13"/>
    <col min="5633" max="5633" width="56.7109375" style="13" customWidth="1"/>
    <col min="5634" max="5634" width="12.42578125" style="13" bestFit="1" customWidth="1"/>
    <col min="5635" max="5635" width="8.28515625" style="13" bestFit="1" customWidth="1"/>
    <col min="5636" max="5636" width="7.5703125" style="13" bestFit="1" customWidth="1"/>
    <col min="5637" max="5637" width="12" style="13" bestFit="1" customWidth="1"/>
    <col min="5638" max="5638" width="12.5703125" style="13" bestFit="1" customWidth="1"/>
    <col min="5639" max="5639" width="8.28515625" style="13" bestFit="1" customWidth="1"/>
    <col min="5640" max="5640" width="8.7109375" style="13" bestFit="1" customWidth="1"/>
    <col min="5641" max="5641" width="10.7109375" style="13" bestFit="1" customWidth="1"/>
    <col min="5642" max="5888" width="9.140625" style="13"/>
    <col min="5889" max="5889" width="56.7109375" style="13" customWidth="1"/>
    <col min="5890" max="5890" width="12.42578125" style="13" bestFit="1" customWidth="1"/>
    <col min="5891" max="5891" width="8.28515625" style="13" bestFit="1" customWidth="1"/>
    <col min="5892" max="5892" width="7.5703125" style="13" bestFit="1" customWidth="1"/>
    <col min="5893" max="5893" width="12" style="13" bestFit="1" customWidth="1"/>
    <col min="5894" max="5894" width="12.5703125" style="13" bestFit="1" customWidth="1"/>
    <col min="5895" max="5895" width="8.28515625" style="13" bestFit="1" customWidth="1"/>
    <col min="5896" max="5896" width="8.7109375" style="13" bestFit="1" customWidth="1"/>
    <col min="5897" max="5897" width="10.7109375" style="13" bestFit="1" customWidth="1"/>
    <col min="5898" max="6144" width="9.140625" style="13"/>
    <col min="6145" max="6145" width="56.7109375" style="13" customWidth="1"/>
    <col min="6146" max="6146" width="12.42578125" style="13" bestFit="1" customWidth="1"/>
    <col min="6147" max="6147" width="8.28515625" style="13" bestFit="1" customWidth="1"/>
    <col min="6148" max="6148" width="7.5703125" style="13" bestFit="1" customWidth="1"/>
    <col min="6149" max="6149" width="12" style="13" bestFit="1" customWidth="1"/>
    <col min="6150" max="6150" width="12.5703125" style="13" bestFit="1" customWidth="1"/>
    <col min="6151" max="6151" width="8.28515625" style="13" bestFit="1" customWidth="1"/>
    <col min="6152" max="6152" width="8.7109375" style="13" bestFit="1" customWidth="1"/>
    <col min="6153" max="6153" width="10.7109375" style="13" bestFit="1" customWidth="1"/>
    <col min="6154" max="6400" width="9.140625" style="13"/>
    <col min="6401" max="6401" width="56.7109375" style="13" customWidth="1"/>
    <col min="6402" max="6402" width="12.42578125" style="13" bestFit="1" customWidth="1"/>
    <col min="6403" max="6403" width="8.28515625" style="13" bestFit="1" customWidth="1"/>
    <col min="6404" max="6404" width="7.5703125" style="13" bestFit="1" customWidth="1"/>
    <col min="6405" max="6405" width="12" style="13" bestFit="1" customWidth="1"/>
    <col min="6406" max="6406" width="12.5703125" style="13" bestFit="1" customWidth="1"/>
    <col min="6407" max="6407" width="8.28515625" style="13" bestFit="1" customWidth="1"/>
    <col min="6408" max="6408" width="8.7109375" style="13" bestFit="1" customWidth="1"/>
    <col min="6409" max="6409" width="10.7109375" style="13" bestFit="1" customWidth="1"/>
    <col min="6410" max="6656" width="9.140625" style="13"/>
    <col min="6657" max="6657" width="56.7109375" style="13" customWidth="1"/>
    <col min="6658" max="6658" width="12.42578125" style="13" bestFit="1" customWidth="1"/>
    <col min="6659" max="6659" width="8.28515625" style="13" bestFit="1" customWidth="1"/>
    <col min="6660" max="6660" width="7.5703125" style="13" bestFit="1" customWidth="1"/>
    <col min="6661" max="6661" width="12" style="13" bestFit="1" customWidth="1"/>
    <col min="6662" max="6662" width="12.5703125" style="13" bestFit="1" customWidth="1"/>
    <col min="6663" max="6663" width="8.28515625" style="13" bestFit="1" customWidth="1"/>
    <col min="6664" max="6664" width="8.7109375" style="13" bestFit="1" customWidth="1"/>
    <col min="6665" max="6665" width="10.7109375" style="13" bestFit="1" customWidth="1"/>
    <col min="6666" max="6912" width="9.140625" style="13"/>
    <col min="6913" max="6913" width="56.7109375" style="13" customWidth="1"/>
    <col min="6914" max="6914" width="12.42578125" style="13" bestFit="1" customWidth="1"/>
    <col min="6915" max="6915" width="8.28515625" style="13" bestFit="1" customWidth="1"/>
    <col min="6916" max="6916" width="7.5703125" style="13" bestFit="1" customWidth="1"/>
    <col min="6917" max="6917" width="12" style="13" bestFit="1" customWidth="1"/>
    <col min="6918" max="6918" width="12.5703125" style="13" bestFit="1" customWidth="1"/>
    <col min="6919" max="6919" width="8.28515625" style="13" bestFit="1" customWidth="1"/>
    <col min="6920" max="6920" width="8.7109375" style="13" bestFit="1" customWidth="1"/>
    <col min="6921" max="6921" width="10.7109375" style="13" bestFit="1" customWidth="1"/>
    <col min="6922" max="7168" width="9.140625" style="13"/>
    <col min="7169" max="7169" width="56.7109375" style="13" customWidth="1"/>
    <col min="7170" max="7170" width="12.42578125" style="13" bestFit="1" customWidth="1"/>
    <col min="7171" max="7171" width="8.28515625" style="13" bestFit="1" customWidth="1"/>
    <col min="7172" max="7172" width="7.5703125" style="13" bestFit="1" customWidth="1"/>
    <col min="7173" max="7173" width="12" style="13" bestFit="1" customWidth="1"/>
    <col min="7174" max="7174" width="12.5703125" style="13" bestFit="1" customWidth="1"/>
    <col min="7175" max="7175" width="8.28515625" style="13" bestFit="1" customWidth="1"/>
    <col min="7176" max="7176" width="8.7109375" style="13" bestFit="1" customWidth="1"/>
    <col min="7177" max="7177" width="10.7109375" style="13" bestFit="1" customWidth="1"/>
    <col min="7178" max="7424" width="9.140625" style="13"/>
    <col min="7425" max="7425" width="56.7109375" style="13" customWidth="1"/>
    <col min="7426" max="7426" width="12.42578125" style="13" bestFit="1" customWidth="1"/>
    <col min="7427" max="7427" width="8.28515625" style="13" bestFit="1" customWidth="1"/>
    <col min="7428" max="7428" width="7.5703125" style="13" bestFit="1" customWidth="1"/>
    <col min="7429" max="7429" width="12" style="13" bestFit="1" customWidth="1"/>
    <col min="7430" max="7430" width="12.5703125" style="13" bestFit="1" customWidth="1"/>
    <col min="7431" max="7431" width="8.28515625" style="13" bestFit="1" customWidth="1"/>
    <col min="7432" max="7432" width="8.7109375" style="13" bestFit="1" customWidth="1"/>
    <col min="7433" max="7433" width="10.7109375" style="13" bestFit="1" customWidth="1"/>
    <col min="7434" max="7680" width="9.140625" style="13"/>
    <col min="7681" max="7681" width="56.7109375" style="13" customWidth="1"/>
    <col min="7682" max="7682" width="12.42578125" style="13" bestFit="1" customWidth="1"/>
    <col min="7683" max="7683" width="8.28515625" style="13" bestFit="1" customWidth="1"/>
    <col min="7684" max="7684" width="7.5703125" style="13" bestFit="1" customWidth="1"/>
    <col min="7685" max="7685" width="12" style="13" bestFit="1" customWidth="1"/>
    <col min="7686" max="7686" width="12.5703125" style="13" bestFit="1" customWidth="1"/>
    <col min="7687" max="7687" width="8.28515625" style="13" bestFit="1" customWidth="1"/>
    <col min="7688" max="7688" width="8.7109375" style="13" bestFit="1" customWidth="1"/>
    <col min="7689" max="7689" width="10.7109375" style="13" bestFit="1" customWidth="1"/>
    <col min="7690" max="7936" width="9.140625" style="13"/>
    <col min="7937" max="7937" width="56.7109375" style="13" customWidth="1"/>
    <col min="7938" max="7938" width="12.42578125" style="13" bestFit="1" customWidth="1"/>
    <col min="7939" max="7939" width="8.28515625" style="13" bestFit="1" customWidth="1"/>
    <col min="7940" max="7940" width="7.5703125" style="13" bestFit="1" customWidth="1"/>
    <col min="7941" max="7941" width="12" style="13" bestFit="1" customWidth="1"/>
    <col min="7942" max="7942" width="12.5703125" style="13" bestFit="1" customWidth="1"/>
    <col min="7943" max="7943" width="8.28515625" style="13" bestFit="1" customWidth="1"/>
    <col min="7944" max="7944" width="8.7109375" style="13" bestFit="1" customWidth="1"/>
    <col min="7945" max="7945" width="10.7109375" style="13" bestFit="1" customWidth="1"/>
    <col min="7946" max="8192" width="9.140625" style="13"/>
    <col min="8193" max="8193" width="56.7109375" style="13" customWidth="1"/>
    <col min="8194" max="8194" width="12.42578125" style="13" bestFit="1" customWidth="1"/>
    <col min="8195" max="8195" width="8.28515625" style="13" bestFit="1" customWidth="1"/>
    <col min="8196" max="8196" width="7.5703125" style="13" bestFit="1" customWidth="1"/>
    <col min="8197" max="8197" width="12" style="13" bestFit="1" customWidth="1"/>
    <col min="8198" max="8198" width="12.5703125" style="13" bestFit="1" customWidth="1"/>
    <col min="8199" max="8199" width="8.28515625" style="13" bestFit="1" customWidth="1"/>
    <col min="8200" max="8200" width="8.7109375" style="13" bestFit="1" customWidth="1"/>
    <col min="8201" max="8201" width="10.7109375" style="13" bestFit="1" customWidth="1"/>
    <col min="8202" max="8448" width="9.140625" style="13"/>
    <col min="8449" max="8449" width="56.7109375" style="13" customWidth="1"/>
    <col min="8450" max="8450" width="12.42578125" style="13" bestFit="1" customWidth="1"/>
    <col min="8451" max="8451" width="8.28515625" style="13" bestFit="1" customWidth="1"/>
    <col min="8452" max="8452" width="7.5703125" style="13" bestFit="1" customWidth="1"/>
    <col min="8453" max="8453" width="12" style="13" bestFit="1" customWidth="1"/>
    <col min="8454" max="8454" width="12.5703125" style="13" bestFit="1" customWidth="1"/>
    <col min="8455" max="8455" width="8.28515625" style="13" bestFit="1" customWidth="1"/>
    <col min="8456" max="8456" width="8.7109375" style="13" bestFit="1" customWidth="1"/>
    <col min="8457" max="8457" width="10.7109375" style="13" bestFit="1" customWidth="1"/>
    <col min="8458" max="8704" width="9.140625" style="13"/>
    <col min="8705" max="8705" width="56.7109375" style="13" customWidth="1"/>
    <col min="8706" max="8706" width="12.42578125" style="13" bestFit="1" customWidth="1"/>
    <col min="8707" max="8707" width="8.28515625" style="13" bestFit="1" customWidth="1"/>
    <col min="8708" max="8708" width="7.5703125" style="13" bestFit="1" customWidth="1"/>
    <col min="8709" max="8709" width="12" style="13" bestFit="1" customWidth="1"/>
    <col min="8710" max="8710" width="12.5703125" style="13" bestFit="1" customWidth="1"/>
    <col min="8711" max="8711" width="8.28515625" style="13" bestFit="1" customWidth="1"/>
    <col min="8712" max="8712" width="8.7109375" style="13" bestFit="1" customWidth="1"/>
    <col min="8713" max="8713" width="10.7109375" style="13" bestFit="1" customWidth="1"/>
    <col min="8714" max="8960" width="9.140625" style="13"/>
    <col min="8961" max="8961" width="56.7109375" style="13" customWidth="1"/>
    <col min="8962" max="8962" width="12.42578125" style="13" bestFit="1" customWidth="1"/>
    <col min="8963" max="8963" width="8.28515625" style="13" bestFit="1" customWidth="1"/>
    <col min="8964" max="8964" width="7.5703125" style="13" bestFit="1" customWidth="1"/>
    <col min="8965" max="8965" width="12" style="13" bestFit="1" customWidth="1"/>
    <col min="8966" max="8966" width="12.5703125" style="13" bestFit="1" customWidth="1"/>
    <col min="8967" max="8967" width="8.28515625" style="13" bestFit="1" customWidth="1"/>
    <col min="8968" max="8968" width="8.7109375" style="13" bestFit="1" customWidth="1"/>
    <col min="8969" max="8969" width="10.7109375" style="13" bestFit="1" customWidth="1"/>
    <col min="8970" max="9216" width="9.140625" style="13"/>
    <col min="9217" max="9217" width="56.7109375" style="13" customWidth="1"/>
    <col min="9218" max="9218" width="12.42578125" style="13" bestFit="1" customWidth="1"/>
    <col min="9219" max="9219" width="8.28515625" style="13" bestFit="1" customWidth="1"/>
    <col min="9220" max="9220" width="7.5703125" style="13" bestFit="1" customWidth="1"/>
    <col min="9221" max="9221" width="12" style="13" bestFit="1" customWidth="1"/>
    <col min="9222" max="9222" width="12.5703125" style="13" bestFit="1" customWidth="1"/>
    <col min="9223" max="9223" width="8.28515625" style="13" bestFit="1" customWidth="1"/>
    <col min="9224" max="9224" width="8.7109375" style="13" bestFit="1" customWidth="1"/>
    <col min="9225" max="9225" width="10.7109375" style="13" bestFit="1" customWidth="1"/>
    <col min="9226" max="9472" width="9.140625" style="13"/>
    <col min="9473" max="9473" width="56.7109375" style="13" customWidth="1"/>
    <col min="9474" max="9474" width="12.42578125" style="13" bestFit="1" customWidth="1"/>
    <col min="9475" max="9475" width="8.28515625" style="13" bestFit="1" customWidth="1"/>
    <col min="9476" max="9476" width="7.5703125" style="13" bestFit="1" customWidth="1"/>
    <col min="9477" max="9477" width="12" style="13" bestFit="1" customWidth="1"/>
    <col min="9478" max="9478" width="12.5703125" style="13" bestFit="1" customWidth="1"/>
    <col min="9479" max="9479" width="8.28515625" style="13" bestFit="1" customWidth="1"/>
    <col min="9480" max="9480" width="8.7109375" style="13" bestFit="1" customWidth="1"/>
    <col min="9481" max="9481" width="10.7109375" style="13" bestFit="1" customWidth="1"/>
    <col min="9482" max="9728" width="9.140625" style="13"/>
    <col min="9729" max="9729" width="56.7109375" style="13" customWidth="1"/>
    <col min="9730" max="9730" width="12.42578125" style="13" bestFit="1" customWidth="1"/>
    <col min="9731" max="9731" width="8.28515625" style="13" bestFit="1" customWidth="1"/>
    <col min="9732" max="9732" width="7.5703125" style="13" bestFit="1" customWidth="1"/>
    <col min="9733" max="9733" width="12" style="13" bestFit="1" customWidth="1"/>
    <col min="9734" max="9734" width="12.5703125" style="13" bestFit="1" customWidth="1"/>
    <col min="9735" max="9735" width="8.28515625" style="13" bestFit="1" customWidth="1"/>
    <col min="9736" max="9736" width="8.7109375" style="13" bestFit="1" customWidth="1"/>
    <col min="9737" max="9737" width="10.7109375" style="13" bestFit="1" customWidth="1"/>
    <col min="9738" max="9984" width="9.140625" style="13"/>
    <col min="9985" max="9985" width="56.7109375" style="13" customWidth="1"/>
    <col min="9986" max="9986" width="12.42578125" style="13" bestFit="1" customWidth="1"/>
    <col min="9987" max="9987" width="8.28515625" style="13" bestFit="1" customWidth="1"/>
    <col min="9988" max="9988" width="7.5703125" style="13" bestFit="1" customWidth="1"/>
    <col min="9989" max="9989" width="12" style="13" bestFit="1" customWidth="1"/>
    <col min="9990" max="9990" width="12.5703125" style="13" bestFit="1" customWidth="1"/>
    <col min="9991" max="9991" width="8.28515625" style="13" bestFit="1" customWidth="1"/>
    <col min="9992" max="9992" width="8.7109375" style="13" bestFit="1" customWidth="1"/>
    <col min="9993" max="9993" width="10.7109375" style="13" bestFit="1" customWidth="1"/>
    <col min="9994" max="10240" width="9.140625" style="13"/>
    <col min="10241" max="10241" width="56.7109375" style="13" customWidth="1"/>
    <col min="10242" max="10242" width="12.42578125" style="13" bestFit="1" customWidth="1"/>
    <col min="10243" max="10243" width="8.28515625" style="13" bestFit="1" customWidth="1"/>
    <col min="10244" max="10244" width="7.5703125" style="13" bestFit="1" customWidth="1"/>
    <col min="10245" max="10245" width="12" style="13" bestFit="1" customWidth="1"/>
    <col min="10246" max="10246" width="12.5703125" style="13" bestFit="1" customWidth="1"/>
    <col min="10247" max="10247" width="8.28515625" style="13" bestFit="1" customWidth="1"/>
    <col min="10248" max="10248" width="8.7109375" style="13" bestFit="1" customWidth="1"/>
    <col min="10249" max="10249" width="10.7109375" style="13" bestFit="1" customWidth="1"/>
    <col min="10250" max="10496" width="9.140625" style="13"/>
    <col min="10497" max="10497" width="56.7109375" style="13" customWidth="1"/>
    <col min="10498" max="10498" width="12.42578125" style="13" bestFit="1" customWidth="1"/>
    <col min="10499" max="10499" width="8.28515625" style="13" bestFit="1" customWidth="1"/>
    <col min="10500" max="10500" width="7.5703125" style="13" bestFit="1" customWidth="1"/>
    <col min="10501" max="10501" width="12" style="13" bestFit="1" customWidth="1"/>
    <col min="10502" max="10502" width="12.5703125" style="13" bestFit="1" customWidth="1"/>
    <col min="10503" max="10503" width="8.28515625" style="13" bestFit="1" customWidth="1"/>
    <col min="10504" max="10504" width="8.7109375" style="13" bestFit="1" customWidth="1"/>
    <col min="10505" max="10505" width="10.7109375" style="13" bestFit="1" customWidth="1"/>
    <col min="10506" max="10752" width="9.140625" style="13"/>
    <col min="10753" max="10753" width="56.7109375" style="13" customWidth="1"/>
    <col min="10754" max="10754" width="12.42578125" style="13" bestFit="1" customWidth="1"/>
    <col min="10755" max="10755" width="8.28515625" style="13" bestFit="1" customWidth="1"/>
    <col min="10756" max="10756" width="7.5703125" style="13" bestFit="1" customWidth="1"/>
    <col min="10757" max="10757" width="12" style="13" bestFit="1" customWidth="1"/>
    <col min="10758" max="10758" width="12.5703125" style="13" bestFit="1" customWidth="1"/>
    <col min="10759" max="10759" width="8.28515625" style="13" bestFit="1" customWidth="1"/>
    <col min="10760" max="10760" width="8.7109375" style="13" bestFit="1" customWidth="1"/>
    <col min="10761" max="10761" width="10.7109375" style="13" bestFit="1" customWidth="1"/>
    <col min="10762" max="11008" width="9.140625" style="13"/>
    <col min="11009" max="11009" width="56.7109375" style="13" customWidth="1"/>
    <col min="11010" max="11010" width="12.42578125" style="13" bestFit="1" customWidth="1"/>
    <col min="11011" max="11011" width="8.28515625" style="13" bestFit="1" customWidth="1"/>
    <col min="11012" max="11012" width="7.5703125" style="13" bestFit="1" customWidth="1"/>
    <col min="11013" max="11013" width="12" style="13" bestFit="1" customWidth="1"/>
    <col min="11014" max="11014" width="12.5703125" style="13" bestFit="1" customWidth="1"/>
    <col min="11015" max="11015" width="8.28515625" style="13" bestFit="1" customWidth="1"/>
    <col min="11016" max="11016" width="8.7109375" style="13" bestFit="1" customWidth="1"/>
    <col min="11017" max="11017" width="10.7109375" style="13" bestFit="1" customWidth="1"/>
    <col min="11018" max="11264" width="9.140625" style="13"/>
    <col min="11265" max="11265" width="56.7109375" style="13" customWidth="1"/>
    <col min="11266" max="11266" width="12.42578125" style="13" bestFit="1" customWidth="1"/>
    <col min="11267" max="11267" width="8.28515625" style="13" bestFit="1" customWidth="1"/>
    <col min="11268" max="11268" width="7.5703125" style="13" bestFit="1" customWidth="1"/>
    <col min="11269" max="11269" width="12" style="13" bestFit="1" customWidth="1"/>
    <col min="11270" max="11270" width="12.5703125" style="13" bestFit="1" customWidth="1"/>
    <col min="11271" max="11271" width="8.28515625" style="13" bestFit="1" customWidth="1"/>
    <col min="11272" max="11272" width="8.7109375" style="13" bestFit="1" customWidth="1"/>
    <col min="11273" max="11273" width="10.7109375" style="13" bestFit="1" customWidth="1"/>
    <col min="11274" max="11520" width="9.140625" style="13"/>
    <col min="11521" max="11521" width="56.7109375" style="13" customWidth="1"/>
    <col min="11522" max="11522" width="12.42578125" style="13" bestFit="1" customWidth="1"/>
    <col min="11523" max="11523" width="8.28515625" style="13" bestFit="1" customWidth="1"/>
    <col min="11524" max="11524" width="7.5703125" style="13" bestFit="1" customWidth="1"/>
    <col min="11525" max="11525" width="12" style="13" bestFit="1" customWidth="1"/>
    <col min="11526" max="11526" width="12.5703125" style="13" bestFit="1" customWidth="1"/>
    <col min="11527" max="11527" width="8.28515625" style="13" bestFit="1" customWidth="1"/>
    <col min="11528" max="11528" width="8.7109375" style="13" bestFit="1" customWidth="1"/>
    <col min="11529" max="11529" width="10.7109375" style="13" bestFit="1" customWidth="1"/>
    <col min="11530" max="11776" width="9.140625" style="13"/>
    <col min="11777" max="11777" width="56.7109375" style="13" customWidth="1"/>
    <col min="11778" max="11778" width="12.42578125" style="13" bestFit="1" customWidth="1"/>
    <col min="11779" max="11779" width="8.28515625" style="13" bestFit="1" customWidth="1"/>
    <col min="11780" max="11780" width="7.5703125" style="13" bestFit="1" customWidth="1"/>
    <col min="11781" max="11781" width="12" style="13" bestFit="1" customWidth="1"/>
    <col min="11782" max="11782" width="12.5703125" style="13" bestFit="1" customWidth="1"/>
    <col min="11783" max="11783" width="8.28515625" style="13" bestFit="1" customWidth="1"/>
    <col min="11784" max="11784" width="8.7109375" style="13" bestFit="1" customWidth="1"/>
    <col min="11785" max="11785" width="10.7109375" style="13" bestFit="1" customWidth="1"/>
    <col min="11786" max="12032" width="9.140625" style="13"/>
    <col min="12033" max="12033" width="56.7109375" style="13" customWidth="1"/>
    <col min="12034" max="12034" width="12.42578125" style="13" bestFit="1" customWidth="1"/>
    <col min="12035" max="12035" width="8.28515625" style="13" bestFit="1" customWidth="1"/>
    <col min="12036" max="12036" width="7.5703125" style="13" bestFit="1" customWidth="1"/>
    <col min="12037" max="12037" width="12" style="13" bestFit="1" customWidth="1"/>
    <col min="12038" max="12038" width="12.5703125" style="13" bestFit="1" customWidth="1"/>
    <col min="12039" max="12039" width="8.28515625" style="13" bestFit="1" customWidth="1"/>
    <col min="12040" max="12040" width="8.7109375" style="13" bestFit="1" customWidth="1"/>
    <col min="12041" max="12041" width="10.7109375" style="13" bestFit="1" customWidth="1"/>
    <col min="12042" max="12288" width="9.140625" style="13"/>
    <col min="12289" max="12289" width="56.7109375" style="13" customWidth="1"/>
    <col min="12290" max="12290" width="12.42578125" style="13" bestFit="1" customWidth="1"/>
    <col min="12291" max="12291" width="8.28515625" style="13" bestFit="1" customWidth="1"/>
    <col min="12292" max="12292" width="7.5703125" style="13" bestFit="1" customWidth="1"/>
    <col min="12293" max="12293" width="12" style="13" bestFit="1" customWidth="1"/>
    <col min="12294" max="12294" width="12.5703125" style="13" bestFit="1" customWidth="1"/>
    <col min="12295" max="12295" width="8.28515625" style="13" bestFit="1" customWidth="1"/>
    <col min="12296" max="12296" width="8.7109375" style="13" bestFit="1" customWidth="1"/>
    <col min="12297" max="12297" width="10.7109375" style="13" bestFit="1" customWidth="1"/>
    <col min="12298" max="12544" width="9.140625" style="13"/>
    <col min="12545" max="12545" width="56.7109375" style="13" customWidth="1"/>
    <col min="12546" max="12546" width="12.42578125" style="13" bestFit="1" customWidth="1"/>
    <col min="12547" max="12547" width="8.28515625" style="13" bestFit="1" customWidth="1"/>
    <col min="12548" max="12548" width="7.5703125" style="13" bestFit="1" customWidth="1"/>
    <col min="12549" max="12549" width="12" style="13" bestFit="1" customWidth="1"/>
    <col min="12550" max="12550" width="12.5703125" style="13" bestFit="1" customWidth="1"/>
    <col min="12551" max="12551" width="8.28515625" style="13" bestFit="1" customWidth="1"/>
    <col min="12552" max="12552" width="8.7109375" style="13" bestFit="1" customWidth="1"/>
    <col min="12553" max="12553" width="10.7109375" style="13" bestFit="1" customWidth="1"/>
    <col min="12554" max="12800" width="9.140625" style="13"/>
    <col min="12801" max="12801" width="56.7109375" style="13" customWidth="1"/>
    <col min="12802" max="12802" width="12.42578125" style="13" bestFit="1" customWidth="1"/>
    <col min="12803" max="12803" width="8.28515625" style="13" bestFit="1" customWidth="1"/>
    <col min="12804" max="12804" width="7.5703125" style="13" bestFit="1" customWidth="1"/>
    <col min="12805" max="12805" width="12" style="13" bestFit="1" customWidth="1"/>
    <col min="12806" max="12806" width="12.5703125" style="13" bestFit="1" customWidth="1"/>
    <col min="12807" max="12807" width="8.28515625" style="13" bestFit="1" customWidth="1"/>
    <col min="12808" max="12808" width="8.7109375" style="13" bestFit="1" customWidth="1"/>
    <col min="12809" max="12809" width="10.7109375" style="13" bestFit="1" customWidth="1"/>
    <col min="12810" max="13056" width="9.140625" style="13"/>
    <col min="13057" max="13057" width="56.7109375" style="13" customWidth="1"/>
    <col min="13058" max="13058" width="12.42578125" style="13" bestFit="1" customWidth="1"/>
    <col min="13059" max="13059" width="8.28515625" style="13" bestFit="1" customWidth="1"/>
    <col min="13060" max="13060" width="7.5703125" style="13" bestFit="1" customWidth="1"/>
    <col min="13061" max="13061" width="12" style="13" bestFit="1" customWidth="1"/>
    <col min="13062" max="13062" width="12.5703125" style="13" bestFit="1" customWidth="1"/>
    <col min="13063" max="13063" width="8.28515625" style="13" bestFit="1" customWidth="1"/>
    <col min="13064" max="13064" width="8.7109375" style="13" bestFit="1" customWidth="1"/>
    <col min="13065" max="13065" width="10.7109375" style="13" bestFit="1" customWidth="1"/>
    <col min="13066" max="13312" width="9.140625" style="13"/>
    <col min="13313" max="13313" width="56.7109375" style="13" customWidth="1"/>
    <col min="13314" max="13314" width="12.42578125" style="13" bestFit="1" customWidth="1"/>
    <col min="13315" max="13315" width="8.28515625" style="13" bestFit="1" customWidth="1"/>
    <col min="13316" max="13316" width="7.5703125" style="13" bestFit="1" customWidth="1"/>
    <col min="13317" max="13317" width="12" style="13" bestFit="1" customWidth="1"/>
    <col min="13318" max="13318" width="12.5703125" style="13" bestFit="1" customWidth="1"/>
    <col min="13319" max="13319" width="8.28515625" style="13" bestFit="1" customWidth="1"/>
    <col min="13320" max="13320" width="8.7109375" style="13" bestFit="1" customWidth="1"/>
    <col min="13321" max="13321" width="10.7109375" style="13" bestFit="1" customWidth="1"/>
    <col min="13322" max="13568" width="9.140625" style="13"/>
    <col min="13569" max="13569" width="56.7109375" style="13" customWidth="1"/>
    <col min="13570" max="13570" width="12.42578125" style="13" bestFit="1" customWidth="1"/>
    <col min="13571" max="13571" width="8.28515625" style="13" bestFit="1" customWidth="1"/>
    <col min="13572" max="13572" width="7.5703125" style="13" bestFit="1" customWidth="1"/>
    <col min="13573" max="13573" width="12" style="13" bestFit="1" customWidth="1"/>
    <col min="13574" max="13574" width="12.5703125" style="13" bestFit="1" customWidth="1"/>
    <col min="13575" max="13575" width="8.28515625" style="13" bestFit="1" customWidth="1"/>
    <col min="13576" max="13576" width="8.7109375" style="13" bestFit="1" customWidth="1"/>
    <col min="13577" max="13577" width="10.7109375" style="13" bestFit="1" customWidth="1"/>
    <col min="13578" max="13824" width="9.140625" style="13"/>
    <col min="13825" max="13825" width="56.7109375" style="13" customWidth="1"/>
    <col min="13826" max="13826" width="12.42578125" style="13" bestFit="1" customWidth="1"/>
    <col min="13827" max="13827" width="8.28515625" style="13" bestFit="1" customWidth="1"/>
    <col min="13828" max="13828" width="7.5703125" style="13" bestFit="1" customWidth="1"/>
    <col min="13829" max="13829" width="12" style="13" bestFit="1" customWidth="1"/>
    <col min="13830" max="13830" width="12.5703125" style="13" bestFit="1" customWidth="1"/>
    <col min="13831" max="13831" width="8.28515625" style="13" bestFit="1" customWidth="1"/>
    <col min="13832" max="13832" width="8.7109375" style="13" bestFit="1" customWidth="1"/>
    <col min="13833" max="13833" width="10.7109375" style="13" bestFit="1" customWidth="1"/>
    <col min="13834" max="14080" width="9.140625" style="13"/>
    <col min="14081" max="14081" width="56.7109375" style="13" customWidth="1"/>
    <col min="14082" max="14082" width="12.42578125" style="13" bestFit="1" customWidth="1"/>
    <col min="14083" max="14083" width="8.28515625" style="13" bestFit="1" customWidth="1"/>
    <col min="14084" max="14084" width="7.5703125" style="13" bestFit="1" customWidth="1"/>
    <col min="14085" max="14085" width="12" style="13" bestFit="1" customWidth="1"/>
    <col min="14086" max="14086" width="12.5703125" style="13" bestFit="1" customWidth="1"/>
    <col min="14087" max="14087" width="8.28515625" style="13" bestFit="1" customWidth="1"/>
    <col min="14088" max="14088" width="8.7109375" style="13" bestFit="1" customWidth="1"/>
    <col min="14089" max="14089" width="10.7109375" style="13" bestFit="1" customWidth="1"/>
    <col min="14090" max="14336" width="9.140625" style="13"/>
    <col min="14337" max="14337" width="56.7109375" style="13" customWidth="1"/>
    <col min="14338" max="14338" width="12.42578125" style="13" bestFit="1" customWidth="1"/>
    <col min="14339" max="14339" width="8.28515625" style="13" bestFit="1" customWidth="1"/>
    <col min="14340" max="14340" width="7.5703125" style="13" bestFit="1" customWidth="1"/>
    <col min="14341" max="14341" width="12" style="13" bestFit="1" customWidth="1"/>
    <col min="14342" max="14342" width="12.5703125" style="13" bestFit="1" customWidth="1"/>
    <col min="14343" max="14343" width="8.28515625" style="13" bestFit="1" customWidth="1"/>
    <col min="14344" max="14344" width="8.7109375" style="13" bestFit="1" customWidth="1"/>
    <col min="14345" max="14345" width="10.7109375" style="13" bestFit="1" customWidth="1"/>
    <col min="14346" max="14592" width="9.140625" style="13"/>
    <col min="14593" max="14593" width="56.7109375" style="13" customWidth="1"/>
    <col min="14594" max="14594" width="12.42578125" style="13" bestFit="1" customWidth="1"/>
    <col min="14595" max="14595" width="8.28515625" style="13" bestFit="1" customWidth="1"/>
    <col min="14596" max="14596" width="7.5703125" style="13" bestFit="1" customWidth="1"/>
    <col min="14597" max="14597" width="12" style="13" bestFit="1" customWidth="1"/>
    <col min="14598" max="14598" width="12.5703125" style="13" bestFit="1" customWidth="1"/>
    <col min="14599" max="14599" width="8.28515625" style="13" bestFit="1" customWidth="1"/>
    <col min="14600" max="14600" width="8.7109375" style="13" bestFit="1" customWidth="1"/>
    <col min="14601" max="14601" width="10.7109375" style="13" bestFit="1" customWidth="1"/>
    <col min="14602" max="14848" width="9.140625" style="13"/>
    <col min="14849" max="14849" width="56.7109375" style="13" customWidth="1"/>
    <col min="14850" max="14850" width="12.42578125" style="13" bestFit="1" customWidth="1"/>
    <col min="14851" max="14851" width="8.28515625" style="13" bestFit="1" customWidth="1"/>
    <col min="14852" max="14852" width="7.5703125" style="13" bestFit="1" customWidth="1"/>
    <col min="14853" max="14853" width="12" style="13" bestFit="1" customWidth="1"/>
    <col min="14854" max="14854" width="12.5703125" style="13" bestFit="1" customWidth="1"/>
    <col min="14855" max="14855" width="8.28515625" style="13" bestFit="1" customWidth="1"/>
    <col min="14856" max="14856" width="8.7109375" style="13" bestFit="1" customWidth="1"/>
    <col min="14857" max="14857" width="10.7109375" style="13" bestFit="1" customWidth="1"/>
    <col min="14858" max="15104" width="9.140625" style="13"/>
    <col min="15105" max="15105" width="56.7109375" style="13" customWidth="1"/>
    <col min="15106" max="15106" width="12.42578125" style="13" bestFit="1" customWidth="1"/>
    <col min="15107" max="15107" width="8.28515625" style="13" bestFit="1" customWidth="1"/>
    <col min="15108" max="15108" width="7.5703125" style="13" bestFit="1" customWidth="1"/>
    <col min="15109" max="15109" width="12" style="13" bestFit="1" customWidth="1"/>
    <col min="15110" max="15110" width="12.5703125" style="13" bestFit="1" customWidth="1"/>
    <col min="15111" max="15111" width="8.28515625" style="13" bestFit="1" customWidth="1"/>
    <col min="15112" max="15112" width="8.7109375" style="13" bestFit="1" customWidth="1"/>
    <col min="15113" max="15113" width="10.7109375" style="13" bestFit="1" customWidth="1"/>
    <col min="15114" max="15360" width="9.140625" style="13"/>
    <col min="15361" max="15361" width="56.7109375" style="13" customWidth="1"/>
    <col min="15362" max="15362" width="12.42578125" style="13" bestFit="1" customWidth="1"/>
    <col min="15363" max="15363" width="8.28515625" style="13" bestFit="1" customWidth="1"/>
    <col min="15364" max="15364" width="7.5703125" style="13" bestFit="1" customWidth="1"/>
    <col min="15365" max="15365" width="12" style="13" bestFit="1" customWidth="1"/>
    <col min="15366" max="15366" width="12.5703125" style="13" bestFit="1" customWidth="1"/>
    <col min="15367" max="15367" width="8.28515625" style="13" bestFit="1" customWidth="1"/>
    <col min="15368" max="15368" width="8.7109375" style="13" bestFit="1" customWidth="1"/>
    <col min="15369" max="15369" width="10.7109375" style="13" bestFit="1" customWidth="1"/>
    <col min="15370" max="15616" width="9.140625" style="13"/>
    <col min="15617" max="15617" width="56.7109375" style="13" customWidth="1"/>
    <col min="15618" max="15618" width="12.42578125" style="13" bestFit="1" customWidth="1"/>
    <col min="15619" max="15619" width="8.28515625" style="13" bestFit="1" customWidth="1"/>
    <col min="15620" max="15620" width="7.5703125" style="13" bestFit="1" customWidth="1"/>
    <col min="15621" max="15621" width="12" style="13" bestFit="1" customWidth="1"/>
    <col min="15622" max="15622" width="12.5703125" style="13" bestFit="1" customWidth="1"/>
    <col min="15623" max="15623" width="8.28515625" style="13" bestFit="1" customWidth="1"/>
    <col min="15624" max="15624" width="8.7109375" style="13" bestFit="1" customWidth="1"/>
    <col min="15625" max="15625" width="10.7109375" style="13" bestFit="1" customWidth="1"/>
    <col min="15626" max="15872" width="9.140625" style="13"/>
    <col min="15873" max="15873" width="56.7109375" style="13" customWidth="1"/>
    <col min="15874" max="15874" width="12.42578125" style="13" bestFit="1" customWidth="1"/>
    <col min="15875" max="15875" width="8.28515625" style="13" bestFit="1" customWidth="1"/>
    <col min="15876" max="15876" width="7.5703125" style="13" bestFit="1" customWidth="1"/>
    <col min="15877" max="15877" width="12" style="13" bestFit="1" customWidth="1"/>
    <col min="15878" max="15878" width="12.5703125" style="13" bestFit="1" customWidth="1"/>
    <col min="15879" max="15879" width="8.28515625" style="13" bestFit="1" customWidth="1"/>
    <col min="15880" max="15880" width="8.7109375" style="13" bestFit="1" customWidth="1"/>
    <col min="15881" max="15881" width="10.7109375" style="13" bestFit="1" customWidth="1"/>
    <col min="15882" max="16128" width="9.140625" style="13"/>
    <col min="16129" max="16129" width="56.7109375" style="13" customWidth="1"/>
    <col min="16130" max="16130" width="12.42578125" style="13" bestFit="1" customWidth="1"/>
    <col min="16131" max="16131" width="8.28515625" style="13" bestFit="1" customWidth="1"/>
    <col min="16132" max="16132" width="7.5703125" style="13" bestFit="1" customWidth="1"/>
    <col min="16133" max="16133" width="12" style="13" bestFit="1" customWidth="1"/>
    <col min="16134" max="16134" width="12.5703125" style="13" bestFit="1" customWidth="1"/>
    <col min="16135" max="16135" width="8.28515625" style="13" bestFit="1" customWidth="1"/>
    <col min="16136" max="16136" width="8.7109375" style="13" bestFit="1" customWidth="1"/>
    <col min="16137" max="16137" width="10.7109375" style="13" bestFit="1" customWidth="1"/>
    <col min="16138" max="16384" width="9.140625" style="13"/>
  </cols>
  <sheetData>
    <row r="1" spans="1:24" ht="21.75" thickBot="1">
      <c r="F1" s="200"/>
      <c r="P1" s="147"/>
    </row>
    <row r="2" spans="1:24">
      <c r="A2" s="703" t="s">
        <v>46</v>
      </c>
      <c r="B2" s="705" t="s">
        <v>51</v>
      </c>
      <c r="C2" s="705" t="s">
        <v>48</v>
      </c>
      <c r="D2" s="15" t="s">
        <v>49</v>
      </c>
      <c r="E2" s="16" t="s">
        <v>50</v>
      </c>
      <c r="F2" s="697" t="s">
        <v>285</v>
      </c>
    </row>
    <row r="3" spans="1:24" ht="15.75" thickBot="1">
      <c r="A3" s="704"/>
      <c r="B3" s="706"/>
      <c r="C3" s="706"/>
      <c r="D3" s="17" t="s">
        <v>52</v>
      </c>
      <c r="E3" s="18" t="s">
        <v>53</v>
      </c>
      <c r="F3" s="698"/>
      <c r="G3" s="13" t="s">
        <v>161</v>
      </c>
      <c r="I3" s="13" t="s">
        <v>162</v>
      </c>
      <c r="K3" s="13" t="s">
        <v>163</v>
      </c>
      <c r="M3" s="145" t="s">
        <v>164</v>
      </c>
    </row>
    <row r="4" spans="1:24" ht="15.75" customHeight="1" thickBot="1">
      <c r="A4" s="19" t="s">
        <v>54</v>
      </c>
      <c r="B4" s="23"/>
      <c r="C4" s="24"/>
      <c r="D4" s="25"/>
      <c r="E4" s="186"/>
      <c r="F4" s="201"/>
      <c r="P4" s="151" t="s">
        <v>194</v>
      </c>
      <c r="Q4" s="13" t="s">
        <v>195</v>
      </c>
      <c r="R4" s="163" t="s">
        <v>284</v>
      </c>
    </row>
    <row r="5" spans="1:24" ht="15.75" customHeight="1" thickBot="1">
      <c r="A5" s="27" t="s">
        <v>55</v>
      </c>
      <c r="B5" s="29" t="s">
        <v>56</v>
      </c>
      <c r="C5" s="29">
        <v>143</v>
      </c>
      <c r="D5" s="30">
        <v>3055</v>
      </c>
      <c r="E5" s="187">
        <f>E6+E18</f>
        <v>351300</v>
      </c>
      <c r="F5" s="202">
        <f>E5/E107</f>
        <v>0.45203977641209353</v>
      </c>
      <c r="G5" s="144"/>
      <c r="H5" s="144"/>
      <c r="J5" s="169"/>
      <c r="O5" s="162">
        <f>O6+O18</f>
        <v>351300</v>
      </c>
      <c r="P5" s="150">
        <v>1</v>
      </c>
      <c r="Q5" s="13">
        <f>SUM(G7/3,I7/4,G8/4,G9,G63/3,G64/3,I8/7,I64/3,K64/3,M64/3,G106/3)</f>
        <v>27406.666666666668</v>
      </c>
      <c r="R5" s="168">
        <f>Q5+625.2604167</f>
        <v>28031.927083366667</v>
      </c>
      <c r="X5" s="13">
        <f>Q21*100/95</f>
        <v>807515.61403508787</v>
      </c>
    </row>
    <row r="6" spans="1:24" ht="15.75" customHeight="1" thickBot="1">
      <c r="A6" s="54" t="s">
        <v>57</v>
      </c>
      <c r="B6" s="61" t="s">
        <v>56</v>
      </c>
      <c r="C6" s="170">
        <f>SUM(C7:C16)</f>
        <v>80</v>
      </c>
      <c r="D6" s="170">
        <f>E6/C6</f>
        <v>2912.5</v>
      </c>
      <c r="E6" s="58">
        <f>SUM(E7:E16)</f>
        <v>233000</v>
      </c>
      <c r="F6" s="203">
        <f>E6/E107</f>
        <v>0.29981573556509478</v>
      </c>
      <c r="G6" s="171"/>
      <c r="H6" s="171"/>
      <c r="O6" s="162">
        <f>O16+O15+O14+O13+O12+O11+O10+O9+O8+O7</f>
        <v>233000</v>
      </c>
      <c r="P6" s="150">
        <v>2</v>
      </c>
      <c r="Q6" s="13">
        <f>SUM(I9,K9/2,M9/3,G63/3,I63/2,G64/3,I64/3,K64/3,M64/3,G65/2,I65/2,K65/2,M65/2,G106/3,I106/2,K106/3,M106/3)</f>
        <v>49621.666666666664</v>
      </c>
      <c r="R6" s="168">
        <f>Q6+625.2604167</f>
        <v>50246.927083366667</v>
      </c>
    </row>
    <row r="7" spans="1:24" ht="27" thickBot="1">
      <c r="A7" s="37" t="s">
        <v>58</v>
      </c>
      <c r="B7" s="38" t="s">
        <v>56</v>
      </c>
      <c r="C7" s="39">
        <v>12</v>
      </c>
      <c r="D7" s="41">
        <v>3500</v>
      </c>
      <c r="E7" s="188">
        <f>C7*D7</f>
        <v>42000</v>
      </c>
      <c r="F7" s="204"/>
      <c r="G7" s="13">
        <f>E7/4</f>
        <v>10500</v>
      </c>
      <c r="H7" s="13" t="s">
        <v>165</v>
      </c>
      <c r="I7" s="13">
        <f>E7/4</f>
        <v>10500</v>
      </c>
      <c r="J7" s="13" t="s">
        <v>174</v>
      </c>
      <c r="K7" s="13">
        <f>E7/4</f>
        <v>10500</v>
      </c>
      <c r="L7" s="13" t="s">
        <v>181</v>
      </c>
      <c r="M7" s="13">
        <f>E7/4</f>
        <v>10500</v>
      </c>
      <c r="N7" s="13" t="s">
        <v>182</v>
      </c>
      <c r="O7" s="13">
        <f>M7+K7+I7+G7</f>
        <v>42000</v>
      </c>
      <c r="P7" s="150">
        <v>3</v>
      </c>
      <c r="Q7" s="13">
        <f>SUM(G7/3,I7/4,G8/4,I8/7,G16/3,I16/3,K16/3,M16/3,G19/6,I19/9)</f>
        <v>25791.666666666668</v>
      </c>
      <c r="R7" s="168">
        <f>Q7+625.2604167</f>
        <v>26416.927083366667</v>
      </c>
    </row>
    <row r="8" spans="1:24" ht="27" thickBot="1">
      <c r="A8" s="37" t="s">
        <v>59</v>
      </c>
      <c r="B8" s="38" t="s">
        <v>56</v>
      </c>
      <c r="C8" s="39">
        <v>12</v>
      </c>
      <c r="D8" s="41">
        <v>3500</v>
      </c>
      <c r="E8" s="188">
        <f>C8*D8</f>
        <v>42000</v>
      </c>
      <c r="F8" s="204"/>
      <c r="G8" s="13">
        <f t="shared" ref="G8:G16" si="0">E8/4</f>
        <v>10500</v>
      </c>
      <c r="H8" s="13" t="s">
        <v>176</v>
      </c>
      <c r="I8" s="13">
        <f>G8</f>
        <v>10500</v>
      </c>
      <c r="J8" s="13" t="s">
        <v>178</v>
      </c>
      <c r="K8" s="13">
        <f>I8</f>
        <v>10500</v>
      </c>
      <c r="L8" s="13" t="s">
        <v>180</v>
      </c>
      <c r="M8" s="13">
        <f>K8</f>
        <v>10500</v>
      </c>
      <c r="N8" s="145" t="s">
        <v>183</v>
      </c>
      <c r="O8" s="13">
        <f>M8+K8+I8+G8</f>
        <v>42000</v>
      </c>
      <c r="P8" s="150">
        <v>4</v>
      </c>
      <c r="Q8" s="13">
        <f>SUM(G7/3,I7/4,G8/4,I8/7,G16/3,I16/3,G19/6,I19/9,G10/6,I10/6,K10/6,M10/6,K16/3,M16/3)</f>
        <v>31791.666666666668</v>
      </c>
      <c r="R8" s="168">
        <f t="shared" ref="R8:R20" si="1">Q8+625.2604167</f>
        <v>32416.927083366667</v>
      </c>
    </row>
    <row r="9" spans="1:24" ht="16.5" thickBot="1">
      <c r="A9" s="43" t="s">
        <v>60</v>
      </c>
      <c r="B9" s="44" t="s">
        <v>56</v>
      </c>
      <c r="C9" s="45">
        <v>12</v>
      </c>
      <c r="D9" s="41">
        <v>2750</v>
      </c>
      <c r="E9" s="188">
        <f t="shared" ref="E9:E16" si="2">C9*D9</f>
        <v>33000</v>
      </c>
      <c r="F9" s="204"/>
      <c r="G9" s="13">
        <f>E9/4</f>
        <v>8250</v>
      </c>
      <c r="H9" s="13" t="s">
        <v>167</v>
      </c>
      <c r="I9" s="13">
        <f>G9</f>
        <v>8250</v>
      </c>
      <c r="J9" s="13" t="s">
        <v>168</v>
      </c>
      <c r="K9" s="13">
        <f>I9</f>
        <v>8250</v>
      </c>
      <c r="L9" s="13" t="s">
        <v>184</v>
      </c>
      <c r="M9" s="13">
        <f>K9</f>
        <v>8250</v>
      </c>
      <c r="N9" s="13" t="s">
        <v>185</v>
      </c>
      <c r="O9" s="13">
        <f>G9+I9+K9+M9</f>
        <v>33000</v>
      </c>
      <c r="P9" s="150">
        <v>5</v>
      </c>
      <c r="Q9" s="13">
        <f>SUM(I7/4,K7/2,I8/7,K8/5,G16/3,I16/3,K16/3,M16/3,I19/9,K19/7,G10/6,I10/6,K10/6,M10/6)</f>
        <v>32755.952380952382</v>
      </c>
      <c r="R9" s="168">
        <f t="shared" si="1"/>
        <v>33381.212797652384</v>
      </c>
    </row>
    <row r="10" spans="1:24" ht="16.5" thickBot="1">
      <c r="A10" s="146" t="s">
        <v>61</v>
      </c>
      <c r="B10" s="44" t="s">
        <v>56</v>
      </c>
      <c r="C10" s="39">
        <v>12</v>
      </c>
      <c r="D10" s="41">
        <v>3000</v>
      </c>
      <c r="E10" s="188">
        <f t="shared" si="2"/>
        <v>36000</v>
      </c>
      <c r="F10" s="204"/>
      <c r="G10" s="13">
        <f>E10/4</f>
        <v>9000</v>
      </c>
      <c r="H10" s="156" t="s">
        <v>276</v>
      </c>
      <c r="I10" s="156">
        <f>E10/4</f>
        <v>9000</v>
      </c>
      <c r="J10" s="156" t="s">
        <v>276</v>
      </c>
      <c r="K10" s="156">
        <f>E10/4</f>
        <v>9000</v>
      </c>
      <c r="L10" s="156" t="s">
        <v>276</v>
      </c>
      <c r="M10" s="156">
        <f>E10/4</f>
        <v>9000</v>
      </c>
      <c r="N10" s="156" t="s">
        <v>276</v>
      </c>
      <c r="O10" s="13">
        <f>SUM(G10:M10)</f>
        <v>36000</v>
      </c>
      <c r="P10" s="150">
        <v>6</v>
      </c>
      <c r="Q10" s="13">
        <f>SUM(M7/2,M8/4,M19/6,G10/6,I10/6,K10/6,M10/6)</f>
        <v>15700</v>
      </c>
      <c r="R10" s="168">
        <f t="shared" si="1"/>
        <v>16325.260416699999</v>
      </c>
    </row>
    <row r="11" spans="1:24" ht="16.5" thickBot="1">
      <c r="A11" s="37" t="s">
        <v>62</v>
      </c>
      <c r="B11" s="44" t="s">
        <v>56</v>
      </c>
      <c r="C11" s="39">
        <v>4</v>
      </c>
      <c r="D11" s="41">
        <v>2500</v>
      </c>
      <c r="E11" s="188">
        <f t="shared" si="2"/>
        <v>10000</v>
      </c>
      <c r="F11" s="204"/>
      <c r="G11" s="13">
        <f t="shared" si="0"/>
        <v>2500</v>
      </c>
      <c r="H11" s="13">
        <v>7</v>
      </c>
      <c r="I11" s="13">
        <f>G11</f>
        <v>2500</v>
      </c>
      <c r="J11" s="13">
        <v>7</v>
      </c>
      <c r="K11" s="13">
        <f>I11</f>
        <v>2500</v>
      </c>
      <c r="L11" s="13" t="s">
        <v>196</v>
      </c>
      <c r="M11" s="13">
        <f>K11</f>
        <v>2500</v>
      </c>
      <c r="N11" s="13" t="s">
        <v>196</v>
      </c>
      <c r="O11" s="13">
        <f>M11+K11+I11+G11</f>
        <v>10000</v>
      </c>
      <c r="P11" s="150">
        <v>7</v>
      </c>
      <c r="Q11" s="13">
        <f>SUM(G11,G12,G13,G14,G15,I11,I12,I13,I14,I15,K11/3,K12/3,K14/3,K15/3,M11/3,M12/3,M13/3,M14/3,M15/3,G19/6,I19/9,K19/7,M19/6)</f>
        <v>34139.28571428571</v>
      </c>
      <c r="R11" s="168">
        <f t="shared" si="1"/>
        <v>34764.546130985713</v>
      </c>
    </row>
    <row r="12" spans="1:24" ht="16.5" thickBot="1">
      <c r="A12" s="37" t="s">
        <v>63</v>
      </c>
      <c r="B12" s="44" t="s">
        <v>56</v>
      </c>
      <c r="C12" s="39">
        <v>4</v>
      </c>
      <c r="D12" s="41">
        <v>2500</v>
      </c>
      <c r="E12" s="188">
        <f t="shared" si="2"/>
        <v>10000</v>
      </c>
      <c r="F12" s="204"/>
      <c r="G12" s="13">
        <f t="shared" si="0"/>
        <v>2500</v>
      </c>
      <c r="H12" s="13">
        <v>7</v>
      </c>
      <c r="I12" s="13">
        <f>I11</f>
        <v>2500</v>
      </c>
      <c r="J12" s="13">
        <v>7</v>
      </c>
      <c r="K12" s="13">
        <f>K11</f>
        <v>2500</v>
      </c>
      <c r="L12" s="13" t="s">
        <v>198</v>
      </c>
      <c r="M12" s="13">
        <f>K12</f>
        <v>2500</v>
      </c>
      <c r="N12" s="13" t="s">
        <v>198</v>
      </c>
      <c r="O12" s="13">
        <f>M12+K12+I12+G12</f>
        <v>10000</v>
      </c>
      <c r="P12" s="150">
        <v>8</v>
      </c>
      <c r="Q12" s="13">
        <f>SUM(I8/7,K8/5,I19/8,K19/7,G10/6,I10/6,K10/6,M10/6)</f>
        <v>12533.035714285714</v>
      </c>
      <c r="R12" s="168">
        <f t="shared" si="1"/>
        <v>13158.296130985713</v>
      </c>
    </row>
    <row r="13" spans="1:24" ht="27" thickBot="1">
      <c r="A13" s="37" t="s">
        <v>64</v>
      </c>
      <c r="B13" s="44" t="s">
        <v>56</v>
      </c>
      <c r="C13" s="39">
        <v>3</v>
      </c>
      <c r="D13" s="41">
        <v>2500</v>
      </c>
      <c r="E13" s="188">
        <f t="shared" si="2"/>
        <v>7500</v>
      </c>
      <c r="F13" s="204"/>
      <c r="G13" s="13">
        <f t="shared" si="0"/>
        <v>1875</v>
      </c>
      <c r="H13" s="13">
        <v>7</v>
      </c>
      <c r="I13" s="13">
        <f>G13</f>
        <v>1875</v>
      </c>
      <c r="J13" s="13">
        <v>7</v>
      </c>
      <c r="K13" s="13">
        <f>I13</f>
        <v>1875</v>
      </c>
      <c r="L13" s="13" t="s">
        <v>197</v>
      </c>
      <c r="M13" s="13">
        <f>K13</f>
        <v>1875</v>
      </c>
      <c r="N13" s="13" t="s">
        <v>197</v>
      </c>
      <c r="O13" s="13">
        <f>M13+K13+I13+G13</f>
        <v>7500</v>
      </c>
      <c r="P13" s="150">
        <v>9</v>
      </c>
      <c r="Q13" s="13">
        <f>SUM(G8/4,I8/7,K8/5,M8/4,G19/6,I19/9,K19/7,M19/6,G21/3,I21/3,K21/3,M21/3,I28/2,I30/2,K28/2,K30/2,M28/2,M30/2,G10/6,I10/6,K10/6,M10/6,G96/3,I96/3,K96/3,M96/3)</f>
        <v>36047.619047619046</v>
      </c>
      <c r="R13" s="168">
        <f t="shared" si="1"/>
        <v>36672.879464319049</v>
      </c>
    </row>
    <row r="14" spans="1:24" ht="15.75" customHeight="1" thickBot="1">
      <c r="A14" s="37" t="s">
        <v>65</v>
      </c>
      <c r="B14" s="44" t="s">
        <v>56</v>
      </c>
      <c r="C14" s="39">
        <v>3</v>
      </c>
      <c r="D14" s="41">
        <v>2500</v>
      </c>
      <c r="E14" s="188">
        <f t="shared" si="2"/>
        <v>7500</v>
      </c>
      <c r="F14" s="204"/>
      <c r="G14" s="13">
        <f t="shared" si="0"/>
        <v>1875</v>
      </c>
      <c r="H14" s="13">
        <v>7</v>
      </c>
      <c r="I14" s="13">
        <f>G14</f>
        <v>1875</v>
      </c>
      <c r="J14" s="13">
        <v>7</v>
      </c>
      <c r="K14" s="13">
        <f>I14</f>
        <v>1875</v>
      </c>
      <c r="L14" s="13" t="s">
        <v>197</v>
      </c>
      <c r="M14" s="13">
        <f>K14</f>
        <v>1875</v>
      </c>
      <c r="N14" s="13" t="s">
        <v>197</v>
      </c>
      <c r="O14" s="13">
        <f>M14+K14+I14+G14</f>
        <v>7500</v>
      </c>
      <c r="P14" s="150">
        <v>10</v>
      </c>
      <c r="Q14" s="13">
        <f>SUM(I8/7,K8/5,M8/4,G21/3,I21/3,K21/3,M21/3,I28/2,I30/2,K28/2,K30/2,M28/2,M30/2,I34/3,M34/3,I46/2,M46/2,I48/2,I50/2,M48/3,M50/3,G96/3,I96/3,K96/3,M96/3,M34/3,I40/3,M40/3)</f>
        <v>50299.999999999985</v>
      </c>
      <c r="R14" s="168">
        <f t="shared" si="1"/>
        <v>50925.260416699988</v>
      </c>
    </row>
    <row r="15" spans="1:24" ht="15.75" customHeight="1" thickBot="1">
      <c r="A15" s="37" t="s">
        <v>66</v>
      </c>
      <c r="B15" s="44" t="s">
        <v>56</v>
      </c>
      <c r="C15" s="39">
        <v>3</v>
      </c>
      <c r="D15" s="41">
        <v>2500</v>
      </c>
      <c r="E15" s="188">
        <f t="shared" si="2"/>
        <v>7500</v>
      </c>
      <c r="F15" s="204"/>
      <c r="G15" s="13">
        <f t="shared" si="0"/>
        <v>1875</v>
      </c>
      <c r="H15" s="13">
        <v>7</v>
      </c>
      <c r="I15" s="13">
        <f>G15</f>
        <v>1875</v>
      </c>
      <c r="J15" s="13">
        <v>7</v>
      </c>
      <c r="K15" s="13">
        <f>I15</f>
        <v>1875</v>
      </c>
      <c r="L15" s="13" t="s">
        <v>197</v>
      </c>
      <c r="M15" s="13">
        <f>I15</f>
        <v>1875</v>
      </c>
      <c r="N15" s="13" t="s">
        <v>197</v>
      </c>
      <c r="O15" s="13">
        <f>M15+K15+I15+G15</f>
        <v>7500</v>
      </c>
      <c r="P15" s="150">
        <v>11</v>
      </c>
      <c r="Q15" s="13">
        <f>SUM(G19/6,I19/9,K19/7,M19/6,G20/4,I20/4,K20/4,M20/4,G21/3,I21/3,K21/3,M21/3,I34/3,I56,M56/2,I87/4,K87/4,M87/4,I90,M48/3,M50/3,M95,I40/3,M40/3,M34/3)</f>
        <v>72314.28571428571</v>
      </c>
      <c r="R15" s="168">
        <f t="shared" si="1"/>
        <v>72939.546130985706</v>
      </c>
    </row>
    <row r="16" spans="1:24" ht="27" thickBot="1">
      <c r="A16" s="37" t="s">
        <v>67</v>
      </c>
      <c r="B16" s="44" t="s">
        <v>56</v>
      </c>
      <c r="C16" s="39">
        <v>15</v>
      </c>
      <c r="D16" s="41">
        <v>2500</v>
      </c>
      <c r="E16" s="188">
        <f t="shared" si="2"/>
        <v>37500</v>
      </c>
      <c r="F16" s="204"/>
      <c r="G16" s="13">
        <f t="shared" si="0"/>
        <v>9375</v>
      </c>
      <c r="H16" s="13" t="s">
        <v>175</v>
      </c>
      <c r="I16" s="13">
        <f>G16</f>
        <v>9375</v>
      </c>
      <c r="J16" s="13" t="s">
        <v>175</v>
      </c>
      <c r="K16" s="155">
        <f>E16/4</f>
        <v>9375</v>
      </c>
      <c r="L16" s="155" t="s">
        <v>175</v>
      </c>
      <c r="M16" s="155">
        <f>E16/4</f>
        <v>9375</v>
      </c>
      <c r="N16" s="155" t="s">
        <v>175</v>
      </c>
      <c r="O16" s="13">
        <f>G16+I16+K16+M16</f>
        <v>37500</v>
      </c>
      <c r="P16" s="150">
        <v>12</v>
      </c>
      <c r="Q16" s="13">
        <f>SUM(K7/2,M7/2,K8/5,M8/4,K9/2,M9/3,K11/3,K12/3,K13/3,K14/3,K15/3,M11/3,M12/3,M13/3,M14/3,M15/3,G10/6,I10/6,K10/6,M10/6)</f>
        <v>35183.333333333328</v>
      </c>
      <c r="R16" s="168">
        <f t="shared" si="1"/>
        <v>35808.593750033331</v>
      </c>
    </row>
    <row r="17" spans="1:18" ht="16.5" thickBot="1">
      <c r="A17" s="46"/>
      <c r="B17" s="42"/>
      <c r="C17" s="39"/>
      <c r="D17" s="41"/>
      <c r="E17" s="189"/>
      <c r="F17" s="205"/>
      <c r="P17" s="150">
        <v>13</v>
      </c>
      <c r="Q17" s="13">
        <f>SUM(M19/6,G20/4,I20/4,K20/4,M20/4,I34/3,I46/2,M46/2,I48/2,I50/2,M48/3,M50/3,M56/2,K84,M84,I87/4,K87/4,M87/4,G96/3,I96/3,K96/3,M96/3,M34/3,I40/3,M40/3,K11/3,M11/3,)</f>
        <v>61241.666666666657</v>
      </c>
      <c r="R17" s="168">
        <f t="shared" si="1"/>
        <v>61866.92708336666</v>
      </c>
    </row>
    <row r="18" spans="1:18" ht="16.5" thickBot="1">
      <c r="A18" s="54" t="s">
        <v>68</v>
      </c>
      <c r="B18" s="61" t="s">
        <v>56</v>
      </c>
      <c r="C18" s="57">
        <f>SUM(C19:C22)</f>
        <v>42</v>
      </c>
      <c r="D18" s="170">
        <f>E18/C18</f>
        <v>2816.6666666666665</v>
      </c>
      <c r="E18" s="58">
        <f>SUM(E19:E22)</f>
        <v>118300</v>
      </c>
      <c r="F18" s="203">
        <f>E18/E107</f>
        <v>0.15222404084699875</v>
      </c>
      <c r="G18" s="166">
        <f>SUM(E19:E22)</f>
        <v>118300</v>
      </c>
      <c r="H18" s="166"/>
      <c r="O18" s="163">
        <f>O19+O20+O21+O22</f>
        <v>118300</v>
      </c>
      <c r="P18" s="150">
        <v>14</v>
      </c>
      <c r="Q18" s="13">
        <f>SUM(K12/3,M12/3,I19/9,K19/7,K106/3,M106/3)</f>
        <v>13127.619047619048</v>
      </c>
      <c r="R18" s="168">
        <f t="shared" si="1"/>
        <v>13752.879464319049</v>
      </c>
    </row>
    <row r="19" spans="1:18" ht="15.75" customHeight="1" thickBot="1">
      <c r="A19" s="37" t="s">
        <v>69</v>
      </c>
      <c r="B19" s="42" t="s">
        <v>56</v>
      </c>
      <c r="C19" s="39">
        <v>12</v>
      </c>
      <c r="D19" s="41">
        <v>3650</v>
      </c>
      <c r="E19" s="188">
        <f>C19*D19</f>
        <v>43800</v>
      </c>
      <c r="F19" s="204"/>
      <c r="G19" s="13">
        <f>E19/4</f>
        <v>10950</v>
      </c>
      <c r="H19" s="13" t="s">
        <v>277</v>
      </c>
      <c r="I19" s="13">
        <f>G19</f>
        <v>10950</v>
      </c>
      <c r="J19" s="13" t="s">
        <v>278</v>
      </c>
      <c r="K19" s="13">
        <f>I19</f>
        <v>10950</v>
      </c>
      <c r="L19" s="13" t="s">
        <v>279</v>
      </c>
      <c r="M19" s="13">
        <f>K19</f>
        <v>10950</v>
      </c>
      <c r="N19" s="13" t="s">
        <v>280</v>
      </c>
      <c r="O19" s="13">
        <f>M19+K19+I19+G19</f>
        <v>43800</v>
      </c>
      <c r="P19" s="150">
        <v>15</v>
      </c>
      <c r="Q19" s="13">
        <f xml:space="preserve"> SUM(G19/6,I19/9,K19/7,M19/6,G20/4,I20/4,K20/4,M20/4)</f>
        <v>14680.952380952382</v>
      </c>
      <c r="R19" s="168">
        <f t="shared" si="1"/>
        <v>15306.212797652381</v>
      </c>
    </row>
    <row r="20" spans="1:18" ht="15.75" customHeight="1" thickBot="1">
      <c r="A20" s="37" t="s">
        <v>70</v>
      </c>
      <c r="B20" s="42" t="s">
        <v>56</v>
      </c>
      <c r="C20" s="39">
        <v>12</v>
      </c>
      <c r="D20" s="41">
        <v>2750</v>
      </c>
      <c r="E20" s="188">
        <f>C20*D20</f>
        <v>33000</v>
      </c>
      <c r="F20" s="204"/>
      <c r="G20" s="13">
        <f>E20/4</f>
        <v>8250</v>
      </c>
      <c r="H20" s="13" t="s">
        <v>281</v>
      </c>
      <c r="I20" s="13">
        <f>G20</f>
        <v>8250</v>
      </c>
      <c r="J20" s="13" t="s">
        <v>282</v>
      </c>
      <c r="K20" s="13">
        <f>I20</f>
        <v>8250</v>
      </c>
      <c r="L20" s="13" t="s">
        <v>281</v>
      </c>
      <c r="M20" s="13">
        <f>K20</f>
        <v>8250</v>
      </c>
      <c r="N20" s="13" t="s">
        <v>281</v>
      </c>
      <c r="O20" s="13">
        <f>M20+K20+I20+G20</f>
        <v>33000</v>
      </c>
      <c r="P20" s="150">
        <v>16</v>
      </c>
      <c r="Q20" s="13">
        <f>SUM(K13/3,M13/3,K14/4,M14/3,K15/3,M15/3,G20/4,I20/4,K20/4,M20/4,G22,I22,K22,M22,I61,G63/3,I63/2,G64/3,I64/3,K64/3,M64/3,G65/2,I65/2,K65/2,M65/2,K66,M66,I75,K75,M75,I76,K76,M76,G78,I78,K78,M78,G106/3,I106/2,K106/3,M106/3,G79,I79,K79,M79,M85,M86,G88,I88,K88,M88,G99,I99,K99,M99,G104,I104,K104,M104)</f>
        <v>254504.41666666669</v>
      </c>
      <c r="R20" s="168">
        <f t="shared" si="1"/>
        <v>255129.6770833667</v>
      </c>
    </row>
    <row r="21" spans="1:18" ht="15.75" customHeight="1" thickBot="1">
      <c r="A21" s="37" t="s">
        <v>71</v>
      </c>
      <c r="B21" s="42" t="s">
        <v>56</v>
      </c>
      <c r="C21" s="39">
        <v>8</v>
      </c>
      <c r="D21" s="41">
        <v>2250</v>
      </c>
      <c r="E21" s="188">
        <f>C21*D21</f>
        <v>18000</v>
      </c>
      <c r="F21" s="204"/>
      <c r="G21" s="13">
        <f>E21/4</f>
        <v>4500</v>
      </c>
      <c r="H21" s="13" t="s">
        <v>179</v>
      </c>
      <c r="I21" s="13">
        <f>G21</f>
        <v>4500</v>
      </c>
      <c r="J21" s="13" t="s">
        <v>179</v>
      </c>
      <c r="K21" s="13">
        <f>I21</f>
        <v>4500</v>
      </c>
      <c r="L21" s="13" t="s">
        <v>179</v>
      </c>
      <c r="M21" s="13">
        <f>K21</f>
        <v>4500</v>
      </c>
      <c r="N21" s="13" t="s">
        <v>179</v>
      </c>
      <c r="O21" s="13">
        <f>M21+K21+I21+G21</f>
        <v>18000</v>
      </c>
      <c r="Q21" s="13">
        <f>SUM(Q5,Q6,Q7,Q8,Q9,Q10,Q11,Q12,Q13,Q14,Q15,Q16,Q17,Q18,Q19,Q20)</f>
        <v>767139.83333333337</v>
      </c>
      <c r="R21" s="168">
        <f>SUM(R5:R20)</f>
        <v>777144.00000053342</v>
      </c>
    </row>
    <row r="22" spans="1:18" ht="39.75" thickBot="1">
      <c r="A22" s="37" t="s">
        <v>72</v>
      </c>
      <c r="B22" s="42" t="s">
        <v>56</v>
      </c>
      <c r="C22" s="39">
        <v>10</v>
      </c>
      <c r="D22" s="41">
        <v>2350</v>
      </c>
      <c r="E22" s="188">
        <f>C22*D22</f>
        <v>23500</v>
      </c>
      <c r="F22" s="204"/>
      <c r="G22" s="13">
        <f>E22/4</f>
        <v>5875</v>
      </c>
      <c r="H22" s="13">
        <v>16</v>
      </c>
      <c r="I22" s="13">
        <f>G22</f>
        <v>5875</v>
      </c>
      <c r="J22" s="13">
        <v>16</v>
      </c>
      <c r="K22" s="13">
        <f>I22</f>
        <v>5875</v>
      </c>
      <c r="L22" s="13">
        <v>16</v>
      </c>
      <c r="M22" s="13">
        <f>G22</f>
        <v>5875</v>
      </c>
      <c r="N22" s="13">
        <v>16</v>
      </c>
      <c r="O22" s="13">
        <f>M22+K22+I22+G22</f>
        <v>23500</v>
      </c>
      <c r="Q22" s="14"/>
    </row>
    <row r="23" spans="1:18" ht="34.5" customHeight="1" thickBot="1">
      <c r="A23" s="154" t="s">
        <v>73</v>
      </c>
      <c r="B23" s="49" t="s">
        <v>56</v>
      </c>
      <c r="C23" s="28">
        <f>C24</f>
        <v>0</v>
      </c>
      <c r="D23" s="28">
        <f>D24</f>
        <v>0</v>
      </c>
      <c r="E23" s="190">
        <f>E24</f>
        <v>0</v>
      </c>
      <c r="F23" s="206"/>
      <c r="Q23" s="14">
        <f>E107-Q21</f>
        <v>10004.166666666628</v>
      </c>
      <c r="R23" s="13" t="s">
        <v>283</v>
      </c>
    </row>
    <row r="24" spans="1:18" ht="15.75" customHeight="1" thickBot="1">
      <c r="A24" s="37" t="s">
        <v>74</v>
      </c>
      <c r="B24" s="52" t="s">
        <v>75</v>
      </c>
      <c r="C24" s="50">
        <v>0</v>
      </c>
      <c r="D24" s="50">
        <v>0</v>
      </c>
      <c r="E24" s="191">
        <v>0</v>
      </c>
      <c r="F24" s="207"/>
    </row>
    <row r="25" spans="1:18" ht="16.5" customHeight="1" thickBot="1">
      <c r="A25" s="54" t="s">
        <v>76</v>
      </c>
      <c r="B25" s="59"/>
      <c r="C25" s="56">
        <v>330</v>
      </c>
      <c r="D25" s="60">
        <v>150</v>
      </c>
      <c r="E25" s="184">
        <f>+E26+E32+E33</f>
        <v>42600</v>
      </c>
      <c r="F25" s="203">
        <f>E25/E110</f>
        <v>5.4816095858682558E-2</v>
      </c>
      <c r="G25" s="170">
        <f t="shared" ref="G25:N25" si="3">+G26+G32+G33</f>
        <v>0</v>
      </c>
      <c r="H25" s="61">
        <f t="shared" si="3"/>
        <v>0</v>
      </c>
      <c r="I25" s="61">
        <f t="shared" si="3"/>
        <v>20600</v>
      </c>
      <c r="J25" s="61">
        <f t="shared" si="3"/>
        <v>0</v>
      </c>
      <c r="K25" s="61">
        <f t="shared" si="3"/>
        <v>1400</v>
      </c>
      <c r="L25" s="61">
        <f t="shared" si="3"/>
        <v>0</v>
      </c>
      <c r="M25" s="61">
        <f t="shared" si="3"/>
        <v>20600</v>
      </c>
      <c r="N25" s="61">
        <f t="shared" si="3"/>
        <v>0</v>
      </c>
      <c r="O25" s="162">
        <f>O26+O33</f>
        <v>42600</v>
      </c>
      <c r="Q25" s="13">
        <f>Q23/16</f>
        <v>625.26041666666424</v>
      </c>
    </row>
    <row r="26" spans="1:18" ht="27" thickBot="1">
      <c r="A26" s="54" t="s">
        <v>78</v>
      </c>
      <c r="B26" s="61" t="s">
        <v>79</v>
      </c>
      <c r="C26" s="57">
        <f>SUM(C27:C30)</f>
        <v>28</v>
      </c>
      <c r="D26" s="170">
        <f>E26/C26</f>
        <v>150</v>
      </c>
      <c r="E26" s="58">
        <f>SUM(E27:E30)</f>
        <v>4200</v>
      </c>
      <c r="F26" s="208"/>
      <c r="G26" s="170">
        <f t="shared" ref="G26:N26" si="4">SUM(G27:G30)</f>
        <v>0</v>
      </c>
      <c r="H26" s="34">
        <f t="shared" si="4"/>
        <v>0</v>
      </c>
      <c r="I26" s="34">
        <f t="shared" si="4"/>
        <v>1400</v>
      </c>
      <c r="J26" s="34">
        <f t="shared" si="4"/>
        <v>0</v>
      </c>
      <c r="K26" s="34">
        <f t="shared" si="4"/>
        <v>1400</v>
      </c>
      <c r="L26" s="34">
        <f t="shared" si="4"/>
        <v>0</v>
      </c>
      <c r="M26" s="34">
        <f t="shared" si="4"/>
        <v>1400</v>
      </c>
      <c r="N26" s="34">
        <f t="shared" si="4"/>
        <v>0</v>
      </c>
      <c r="O26" s="163">
        <f>O28+O30</f>
        <v>4200</v>
      </c>
    </row>
    <row r="27" spans="1:18" ht="15.75" customHeight="1" thickBot="1">
      <c r="A27" s="37" t="s">
        <v>80</v>
      </c>
      <c r="B27" s="62" t="s">
        <v>79</v>
      </c>
      <c r="C27" s="39">
        <v>0</v>
      </c>
      <c r="D27" s="39">
        <v>0</v>
      </c>
      <c r="E27" s="192">
        <f>C27*D27</f>
        <v>0</v>
      </c>
      <c r="F27" s="205"/>
    </row>
    <row r="28" spans="1:18" ht="15.75" customHeight="1" thickBot="1">
      <c r="A28" s="37" t="s">
        <v>81</v>
      </c>
      <c r="B28" s="62" t="s">
        <v>79</v>
      </c>
      <c r="C28" s="39">
        <v>10</v>
      </c>
      <c r="D28" s="41">
        <v>150</v>
      </c>
      <c r="E28" s="189">
        <f>C28*D28</f>
        <v>1500</v>
      </c>
      <c r="F28" s="205"/>
      <c r="I28" s="13">
        <f>K28</f>
        <v>500</v>
      </c>
      <c r="J28" s="13" t="s">
        <v>177</v>
      </c>
      <c r="K28" s="13">
        <f>E28/3</f>
        <v>500</v>
      </c>
      <c r="L28" s="13" t="s">
        <v>177</v>
      </c>
      <c r="M28" s="13">
        <f>K28</f>
        <v>500</v>
      </c>
      <c r="N28" s="13" t="s">
        <v>177</v>
      </c>
      <c r="O28" s="13">
        <f>M28+K28+I28</f>
        <v>1500</v>
      </c>
    </row>
    <row r="29" spans="1:18" ht="15.75" customHeight="1" thickBot="1">
      <c r="A29" s="37" t="s">
        <v>82</v>
      </c>
      <c r="B29" s="62" t="s">
        <v>79</v>
      </c>
      <c r="C29" s="39">
        <v>0</v>
      </c>
      <c r="D29" s="41">
        <v>150</v>
      </c>
      <c r="E29" s="189">
        <f>C29*D29</f>
        <v>0</v>
      </c>
      <c r="F29" s="205"/>
      <c r="I29" s="13">
        <v>0</v>
      </c>
      <c r="K29" s="13">
        <v>0</v>
      </c>
      <c r="M29" s="13">
        <v>0</v>
      </c>
    </row>
    <row r="30" spans="1:18" ht="27" thickBot="1">
      <c r="A30" s="37" t="s">
        <v>83</v>
      </c>
      <c r="B30" s="62" t="s">
        <v>79</v>
      </c>
      <c r="C30" s="39">
        <v>18</v>
      </c>
      <c r="D30" s="41">
        <v>150</v>
      </c>
      <c r="E30" s="189">
        <f>C30*D30</f>
        <v>2700</v>
      </c>
      <c r="F30" s="205"/>
      <c r="I30" s="13">
        <f>E30/3</f>
        <v>900</v>
      </c>
      <c r="J30" s="13" t="s">
        <v>177</v>
      </c>
      <c r="K30" s="13">
        <f>I30</f>
        <v>900</v>
      </c>
      <c r="L30" s="13" t="s">
        <v>177</v>
      </c>
      <c r="M30" s="13">
        <f>K30</f>
        <v>900</v>
      </c>
      <c r="N30" s="13" t="s">
        <v>177</v>
      </c>
      <c r="O30" s="13">
        <f>M30+K30+I30</f>
        <v>2700</v>
      </c>
    </row>
    <row r="31" spans="1:18" ht="15.75" customHeight="1" thickBot="1">
      <c r="A31" s="37"/>
      <c r="B31" s="42"/>
      <c r="C31" s="39"/>
      <c r="D31" s="41"/>
      <c r="E31" s="189"/>
      <c r="F31" s="205"/>
    </row>
    <row r="32" spans="1:18" ht="27" thickBot="1">
      <c r="A32" s="54" t="s">
        <v>84</v>
      </c>
      <c r="B32" s="61" t="s">
        <v>79</v>
      </c>
      <c r="C32" s="170">
        <v>0</v>
      </c>
      <c r="D32" s="58">
        <v>0</v>
      </c>
      <c r="E32" s="184">
        <v>0</v>
      </c>
      <c r="F32" s="208"/>
      <c r="G32" s="171"/>
    </row>
    <row r="33" spans="1:15" ht="15.75" customHeight="1" thickBot="1">
      <c r="A33" s="54" t="s">
        <v>85</v>
      </c>
      <c r="B33" s="61" t="s">
        <v>79</v>
      </c>
      <c r="C33" s="57">
        <f>SUM(C34:C40)</f>
        <v>256</v>
      </c>
      <c r="D33" s="170">
        <f>E33/C33</f>
        <v>150</v>
      </c>
      <c r="E33" s="58">
        <f>SUM(E34:E40)</f>
        <v>38400</v>
      </c>
      <c r="F33" s="208"/>
      <c r="G33" s="170">
        <f t="shared" ref="G33:N33" si="5">SUM(G34:G40)</f>
        <v>0</v>
      </c>
      <c r="H33" s="34">
        <f t="shared" si="5"/>
        <v>0</v>
      </c>
      <c r="I33" s="34">
        <f>SUM(I34:I40)</f>
        <v>19200</v>
      </c>
      <c r="J33" s="34">
        <f>SUM(J34:J40)</f>
        <v>0</v>
      </c>
      <c r="K33" s="34">
        <f t="shared" si="5"/>
        <v>0</v>
      </c>
      <c r="L33" s="34">
        <f t="shared" si="5"/>
        <v>0</v>
      </c>
      <c r="M33" s="34">
        <f t="shared" si="5"/>
        <v>19200</v>
      </c>
      <c r="N33" s="34">
        <f t="shared" si="5"/>
        <v>0</v>
      </c>
      <c r="O33" s="162">
        <f>O34+O40</f>
        <v>38400</v>
      </c>
    </row>
    <row r="34" spans="1:15" ht="15.75" customHeight="1" thickBot="1">
      <c r="A34" s="37" t="s">
        <v>86</v>
      </c>
      <c r="B34" s="62" t="s">
        <v>79</v>
      </c>
      <c r="C34" s="39">
        <v>175</v>
      </c>
      <c r="D34" s="41">
        <v>150</v>
      </c>
      <c r="E34" s="189">
        <f t="shared" ref="E34:E40" si="6">C34*D34</f>
        <v>26250</v>
      </c>
      <c r="F34" s="205"/>
      <c r="I34" s="152">
        <f>E34/2</f>
        <v>13125</v>
      </c>
      <c r="J34" s="152" t="s">
        <v>193</v>
      </c>
      <c r="K34" s="152"/>
      <c r="L34" s="152"/>
      <c r="M34" s="153">
        <f>E34-I34</f>
        <v>13125</v>
      </c>
      <c r="N34" s="152" t="s">
        <v>193</v>
      </c>
      <c r="O34" s="14">
        <f>M34+I34</f>
        <v>26250</v>
      </c>
    </row>
    <row r="35" spans="1:15" ht="15.75" customHeight="1" thickBot="1">
      <c r="A35" s="37" t="s">
        <v>87</v>
      </c>
      <c r="B35" s="62" t="s">
        <v>79</v>
      </c>
      <c r="C35" s="39">
        <v>0</v>
      </c>
      <c r="D35" s="41">
        <v>150</v>
      </c>
      <c r="E35" s="189">
        <f t="shared" si="6"/>
        <v>0</v>
      </c>
      <c r="F35" s="205"/>
    </row>
    <row r="36" spans="1:15" ht="27" customHeight="1" thickBot="1">
      <c r="A36" s="37" t="s">
        <v>88</v>
      </c>
      <c r="B36" s="62" t="s">
        <v>79</v>
      </c>
      <c r="C36" s="39">
        <v>0</v>
      </c>
      <c r="D36" s="41">
        <v>150</v>
      </c>
      <c r="E36" s="189">
        <f t="shared" si="6"/>
        <v>0</v>
      </c>
      <c r="F36" s="205"/>
    </row>
    <row r="37" spans="1:15" ht="15.75" customHeight="1" thickBot="1">
      <c r="A37" s="37" t="s">
        <v>89</v>
      </c>
      <c r="B37" s="62" t="s">
        <v>79</v>
      </c>
      <c r="C37" s="39">
        <v>0</v>
      </c>
      <c r="D37" s="41">
        <v>150</v>
      </c>
      <c r="E37" s="189">
        <f t="shared" si="6"/>
        <v>0</v>
      </c>
      <c r="F37" s="205"/>
    </row>
    <row r="38" spans="1:15" ht="27" thickBot="1">
      <c r="A38" s="37" t="s">
        <v>90</v>
      </c>
      <c r="B38" s="62" t="s">
        <v>79</v>
      </c>
      <c r="C38" s="39">
        <v>0</v>
      </c>
      <c r="D38" s="41">
        <v>150</v>
      </c>
      <c r="E38" s="189">
        <f t="shared" si="6"/>
        <v>0</v>
      </c>
      <c r="F38" s="205"/>
    </row>
    <row r="39" spans="1:15" ht="15.75" thickBot="1">
      <c r="A39" s="37" t="s">
        <v>91</v>
      </c>
      <c r="B39" s="62" t="s">
        <v>79</v>
      </c>
      <c r="C39" s="39">
        <v>0</v>
      </c>
      <c r="D39" s="39">
        <v>0</v>
      </c>
      <c r="E39" s="192">
        <f t="shared" si="6"/>
        <v>0</v>
      </c>
      <c r="F39" s="205"/>
    </row>
    <row r="40" spans="1:15" ht="27" thickBot="1">
      <c r="A40" s="64" t="s">
        <v>92</v>
      </c>
      <c r="B40" s="62" t="s">
        <v>79</v>
      </c>
      <c r="C40" s="39">
        <v>81</v>
      </c>
      <c r="D40" s="41">
        <v>150</v>
      </c>
      <c r="E40" s="189">
        <f t="shared" si="6"/>
        <v>12150</v>
      </c>
      <c r="F40" s="205"/>
      <c r="I40" s="152">
        <f>E40/2</f>
        <v>6075</v>
      </c>
      <c r="J40" s="152" t="s">
        <v>193</v>
      </c>
      <c r="K40" s="152"/>
      <c r="L40" s="152"/>
      <c r="M40" s="152">
        <f>E40/2</f>
        <v>6075</v>
      </c>
      <c r="N40" s="152" t="s">
        <v>193</v>
      </c>
      <c r="O40" s="13">
        <f>M40+I40</f>
        <v>12150</v>
      </c>
    </row>
    <row r="41" spans="1:15" ht="15.75" thickBot="1">
      <c r="A41" s="37"/>
      <c r="B41" s="42"/>
      <c r="C41" s="39"/>
      <c r="D41" s="41"/>
      <c r="E41" s="189"/>
      <c r="F41" s="205"/>
    </row>
    <row r="42" spans="1:15" ht="15.75" thickBot="1">
      <c r="A42" s="181" t="s">
        <v>93</v>
      </c>
      <c r="B42" s="182"/>
      <c r="C42" s="183"/>
      <c r="D42" s="183"/>
      <c r="E42" s="193">
        <f>E25+E23+E5</f>
        <v>393900</v>
      </c>
      <c r="F42" s="209">
        <f>E42/E107</f>
        <v>0.50685587227077611</v>
      </c>
      <c r="G42" s="170"/>
      <c r="H42" s="72"/>
      <c r="I42" s="72"/>
      <c r="J42" s="72"/>
      <c r="K42" s="72"/>
      <c r="L42" s="72"/>
      <c r="M42" s="72"/>
      <c r="N42" s="72"/>
      <c r="O42" s="162">
        <f>O25+O5</f>
        <v>393900</v>
      </c>
    </row>
    <row r="43" spans="1:15" ht="16.5" thickBot="1">
      <c r="A43" s="172" t="s">
        <v>94</v>
      </c>
      <c r="B43" s="61"/>
      <c r="C43" s="173"/>
      <c r="D43" s="174"/>
      <c r="E43" s="194"/>
      <c r="F43" s="210"/>
    </row>
    <row r="44" spans="1:15" ht="15.75" thickBot="1">
      <c r="A44" s="54" t="s">
        <v>95</v>
      </c>
      <c r="B44" s="61" t="s">
        <v>96</v>
      </c>
      <c r="C44" s="170">
        <f>SUM(C45:C56)</f>
        <v>63</v>
      </c>
      <c r="D44" s="170">
        <f>E44/C44</f>
        <v>800</v>
      </c>
      <c r="E44" s="58">
        <f>SUM(E45:E56)</f>
        <v>50400</v>
      </c>
      <c r="F44" s="203">
        <f>E44/E107</f>
        <v>6.4852845804638529E-2</v>
      </c>
      <c r="G44" s="29"/>
      <c r="H44" s="29"/>
      <c r="I44" s="29"/>
      <c r="J44" s="29"/>
      <c r="K44" s="29"/>
      <c r="L44" s="29"/>
      <c r="M44" s="29"/>
      <c r="N44" s="29"/>
      <c r="O44" s="162">
        <f>O46+O50+O56+O48</f>
        <v>50400</v>
      </c>
    </row>
    <row r="45" spans="1:15" ht="15.75" thickBot="1">
      <c r="A45" s="64" t="s">
        <v>80</v>
      </c>
      <c r="B45" s="81" t="s">
        <v>79</v>
      </c>
      <c r="C45" s="38">
        <v>0</v>
      </c>
      <c r="D45" s="38">
        <v>0</v>
      </c>
      <c r="E45" s="191">
        <v>0</v>
      </c>
      <c r="F45" s="211"/>
    </row>
    <row r="46" spans="1:15" ht="15.75" thickBot="1">
      <c r="A46" s="64" t="s">
        <v>81</v>
      </c>
      <c r="B46" s="42" t="s">
        <v>96</v>
      </c>
      <c r="C46" s="39">
        <v>3</v>
      </c>
      <c r="D46" s="41">
        <v>800</v>
      </c>
      <c r="E46" s="189">
        <f>C46*D46</f>
        <v>2400</v>
      </c>
      <c r="F46" s="205"/>
      <c r="I46" s="14">
        <v>1500</v>
      </c>
      <c r="J46" s="13" t="s">
        <v>192</v>
      </c>
      <c r="M46" s="13">
        <f>900</f>
        <v>900</v>
      </c>
      <c r="N46" s="13" t="s">
        <v>192</v>
      </c>
      <c r="O46" s="14">
        <f>M46+I46</f>
        <v>2400</v>
      </c>
    </row>
    <row r="47" spans="1:15" ht="15.75" thickBot="1">
      <c r="A47" s="64" t="s">
        <v>82</v>
      </c>
      <c r="B47" s="42" t="s">
        <v>96</v>
      </c>
      <c r="C47" s="39">
        <v>0</v>
      </c>
      <c r="D47" s="41">
        <v>800</v>
      </c>
      <c r="E47" s="189">
        <f>C47*D47</f>
        <v>0</v>
      </c>
      <c r="F47" s="205"/>
    </row>
    <row r="48" spans="1:15" ht="27" thickBot="1">
      <c r="A48" s="64" t="s">
        <v>83</v>
      </c>
      <c r="B48" s="42" t="s">
        <v>96</v>
      </c>
      <c r="C48" s="39">
        <v>3</v>
      </c>
      <c r="D48" s="41">
        <v>800</v>
      </c>
      <c r="E48" s="189">
        <f>C48*D48</f>
        <v>2400</v>
      </c>
      <c r="F48" s="205"/>
      <c r="I48" s="14">
        <f>D48</f>
        <v>800</v>
      </c>
      <c r="J48" s="13" t="s">
        <v>192</v>
      </c>
      <c r="L48" s="152"/>
      <c r="M48" s="152">
        <f>D48*2</f>
        <v>1600</v>
      </c>
      <c r="N48" s="152" t="s">
        <v>206</v>
      </c>
      <c r="O48" s="14">
        <f>I48+M48</f>
        <v>2400</v>
      </c>
    </row>
    <row r="49" spans="1:15" ht="15.75" thickBot="1">
      <c r="A49" s="64"/>
      <c r="B49" s="42"/>
      <c r="C49" s="39"/>
      <c r="D49" s="41"/>
      <c r="E49" s="189"/>
      <c r="F49" s="205"/>
    </row>
    <row r="50" spans="1:15" ht="15.75" thickBot="1">
      <c r="A50" s="64" t="s">
        <v>86</v>
      </c>
      <c r="B50" s="42" t="s">
        <v>96</v>
      </c>
      <c r="C50" s="39">
        <f>30</f>
        <v>30</v>
      </c>
      <c r="D50" s="41">
        <v>800</v>
      </c>
      <c r="E50" s="189">
        <f t="shared" ref="E50:E56" si="7">C50*D50</f>
        <v>24000</v>
      </c>
      <c r="F50" s="205"/>
      <c r="I50" s="13">
        <f>D50*15</f>
        <v>12000</v>
      </c>
      <c r="J50" s="13" t="s">
        <v>191</v>
      </c>
      <c r="L50" s="152"/>
      <c r="M50" s="152">
        <f>I50</f>
        <v>12000</v>
      </c>
      <c r="N50" s="152" t="s">
        <v>206</v>
      </c>
      <c r="O50" s="13">
        <f>M50+I50</f>
        <v>24000</v>
      </c>
    </row>
    <row r="51" spans="1:15" ht="15.75" thickBot="1">
      <c r="A51" s="64" t="s">
        <v>87</v>
      </c>
      <c r="B51" s="42" t="s">
        <v>96</v>
      </c>
      <c r="C51" s="39">
        <v>0</v>
      </c>
      <c r="D51" s="41">
        <v>800</v>
      </c>
      <c r="E51" s="189">
        <f t="shared" si="7"/>
        <v>0</v>
      </c>
      <c r="F51" s="205"/>
    </row>
    <row r="52" spans="1:15" ht="27" thickBot="1">
      <c r="A52" s="64" t="s">
        <v>97</v>
      </c>
      <c r="B52" s="42" t="s">
        <v>96</v>
      </c>
      <c r="C52" s="39">
        <v>0</v>
      </c>
      <c r="D52" s="41">
        <v>800</v>
      </c>
      <c r="E52" s="189">
        <f t="shared" si="7"/>
        <v>0</v>
      </c>
      <c r="F52" s="205"/>
    </row>
    <row r="53" spans="1:15" ht="15.75" thickBot="1">
      <c r="A53" s="64" t="s">
        <v>89</v>
      </c>
      <c r="B53" s="42" t="s">
        <v>96</v>
      </c>
      <c r="C53" s="39">
        <v>0</v>
      </c>
      <c r="D53" s="41">
        <v>800</v>
      </c>
      <c r="E53" s="189">
        <f t="shared" si="7"/>
        <v>0</v>
      </c>
      <c r="F53" s="205"/>
    </row>
    <row r="54" spans="1:15" ht="27" thickBot="1">
      <c r="A54" s="64" t="s">
        <v>90</v>
      </c>
      <c r="B54" s="42" t="s">
        <v>96</v>
      </c>
      <c r="C54" s="39">
        <v>0</v>
      </c>
      <c r="D54" s="41">
        <v>800</v>
      </c>
      <c r="E54" s="189">
        <f t="shared" si="7"/>
        <v>0</v>
      </c>
      <c r="F54" s="205"/>
      <c r="H54" s="13">
        <f>100-50.7-12.8-6.5-3.1</f>
        <v>26.9</v>
      </c>
    </row>
    <row r="55" spans="1:15" ht="15.75" thickBot="1">
      <c r="A55" s="64" t="s">
        <v>74</v>
      </c>
      <c r="B55" s="42" t="s">
        <v>96</v>
      </c>
      <c r="C55" s="39">
        <v>0</v>
      </c>
      <c r="D55" s="39">
        <v>0</v>
      </c>
      <c r="E55" s="192">
        <f t="shared" si="7"/>
        <v>0</v>
      </c>
      <c r="F55" s="205"/>
    </row>
    <row r="56" spans="1:15" ht="27" thickBot="1">
      <c r="A56" s="64" t="s">
        <v>92</v>
      </c>
      <c r="B56" s="42" t="s">
        <v>96</v>
      </c>
      <c r="C56" s="39">
        <f>27</f>
        <v>27</v>
      </c>
      <c r="D56" s="41">
        <v>800</v>
      </c>
      <c r="E56" s="189">
        <f t="shared" si="7"/>
        <v>21600</v>
      </c>
      <c r="F56" s="205"/>
      <c r="H56" s="152"/>
      <c r="I56" s="152">
        <f>20*D56</f>
        <v>16000</v>
      </c>
      <c r="J56" s="152">
        <v>11</v>
      </c>
      <c r="K56" s="152"/>
      <c r="L56" s="152"/>
      <c r="M56" s="152">
        <f>D56*7</f>
        <v>5600</v>
      </c>
      <c r="N56" s="152" t="s">
        <v>205</v>
      </c>
      <c r="O56" s="13">
        <f>M56+I56</f>
        <v>21600</v>
      </c>
    </row>
    <row r="57" spans="1:15" ht="15.75" thickBot="1">
      <c r="A57" s="64"/>
      <c r="B57" s="42"/>
      <c r="C57" s="82"/>
      <c r="D57" s="83"/>
      <c r="E57" s="195"/>
      <c r="F57" s="212"/>
    </row>
    <row r="58" spans="1:15" ht="15.75" thickBot="1">
      <c r="A58" s="54" t="s">
        <v>98</v>
      </c>
      <c r="B58" s="61" t="s">
        <v>56</v>
      </c>
      <c r="C58" s="170">
        <v>0</v>
      </c>
      <c r="D58" s="58">
        <v>150</v>
      </c>
      <c r="E58" s="184">
        <v>0</v>
      </c>
      <c r="F58" s="208"/>
      <c r="G58" s="171">
        <v>0</v>
      </c>
      <c r="I58" s="13">
        <v>0</v>
      </c>
      <c r="K58" s="13">
        <v>0</v>
      </c>
      <c r="M58" s="13">
        <v>0</v>
      </c>
      <c r="O58" s="13">
        <v>0</v>
      </c>
    </row>
    <row r="59" spans="1:15" ht="15.75" thickBot="1">
      <c r="A59" s="181" t="s">
        <v>99</v>
      </c>
      <c r="B59" s="182"/>
      <c r="C59" s="183"/>
      <c r="D59" s="183"/>
      <c r="E59" s="193">
        <f>E44+E58</f>
        <v>50400</v>
      </c>
      <c r="F59" s="209">
        <f>E59/E110</f>
        <v>6.4852845804638529E-2</v>
      </c>
      <c r="G59" s="185">
        <f t="shared" ref="G59:N59" si="8">G44+G58</f>
        <v>0</v>
      </c>
      <c r="H59" s="72">
        <f t="shared" si="8"/>
        <v>0</v>
      </c>
      <c r="I59" s="72">
        <f t="shared" si="8"/>
        <v>0</v>
      </c>
      <c r="J59" s="72">
        <f t="shared" si="8"/>
        <v>0</v>
      </c>
      <c r="K59" s="72">
        <f t="shared" si="8"/>
        <v>0</v>
      </c>
      <c r="L59" s="72">
        <f t="shared" si="8"/>
        <v>0</v>
      </c>
      <c r="M59" s="72">
        <f t="shared" si="8"/>
        <v>0</v>
      </c>
      <c r="N59" s="72">
        <f t="shared" si="8"/>
        <v>0</v>
      </c>
      <c r="O59" s="162">
        <f>O44+O58</f>
        <v>50400</v>
      </c>
    </row>
    <row r="60" spans="1:15" ht="16.5" thickBot="1">
      <c r="A60" s="172" t="s">
        <v>100</v>
      </c>
      <c r="B60" s="61"/>
      <c r="C60" s="173"/>
      <c r="D60" s="174"/>
      <c r="E60" s="194"/>
      <c r="F60" s="213"/>
      <c r="G60" s="171"/>
    </row>
    <row r="61" spans="1:15" ht="15.75" thickBot="1">
      <c r="A61" s="54" t="s">
        <v>101</v>
      </c>
      <c r="B61" s="61" t="s">
        <v>102</v>
      </c>
      <c r="C61" s="170">
        <v>2</v>
      </c>
      <c r="D61" s="58">
        <v>30000</v>
      </c>
      <c r="E61" s="184">
        <f>C61*D61</f>
        <v>60000</v>
      </c>
      <c r="F61" s="208"/>
      <c r="G61" s="171"/>
      <c r="I61" s="14">
        <f>E61</f>
        <v>60000</v>
      </c>
      <c r="J61" s="13">
        <v>16</v>
      </c>
      <c r="O61" s="162">
        <f>I61</f>
        <v>60000</v>
      </c>
    </row>
    <row r="62" spans="1:15" ht="15.75" thickBot="1">
      <c r="A62" s="54" t="s">
        <v>103</v>
      </c>
      <c r="B62" s="61"/>
      <c r="C62" s="170">
        <f>SUM(C63:C68)</f>
        <v>8</v>
      </c>
      <c r="D62" s="170">
        <f>E62/C62</f>
        <v>4937.5</v>
      </c>
      <c r="E62" s="58">
        <f>SUM(E63:E68)</f>
        <v>39500</v>
      </c>
      <c r="F62" s="208"/>
      <c r="G62" s="171"/>
      <c r="O62" s="163">
        <f>O63+O64+O65+O66</f>
        <v>39500</v>
      </c>
    </row>
    <row r="63" spans="1:15" ht="15.75" thickBot="1">
      <c r="A63" s="37" t="s">
        <v>104</v>
      </c>
      <c r="B63" s="42" t="s">
        <v>105</v>
      </c>
      <c r="C63" s="39">
        <v>5</v>
      </c>
      <c r="D63" s="41">
        <v>800</v>
      </c>
      <c r="E63" s="188">
        <f t="shared" ref="E63:E68" si="9">C63*D63</f>
        <v>4000</v>
      </c>
      <c r="F63" s="204"/>
      <c r="G63" s="13">
        <f>3200</f>
        <v>3200</v>
      </c>
      <c r="H63" s="13" t="s">
        <v>186</v>
      </c>
      <c r="I63" s="13">
        <v>800</v>
      </c>
      <c r="J63" s="13" t="s">
        <v>187</v>
      </c>
      <c r="O63" s="13">
        <f>G63+I63</f>
        <v>4000</v>
      </c>
    </row>
    <row r="64" spans="1:15" ht="27" thickBot="1">
      <c r="A64" s="37" t="s">
        <v>106</v>
      </c>
      <c r="B64" s="42" t="s">
        <v>107</v>
      </c>
      <c r="C64" s="39">
        <v>1</v>
      </c>
      <c r="D64" s="41">
        <v>10500</v>
      </c>
      <c r="E64" s="188">
        <f t="shared" si="9"/>
        <v>10500</v>
      </c>
      <c r="F64" s="204"/>
      <c r="G64" s="13">
        <f>E64/4</f>
        <v>2625</v>
      </c>
      <c r="H64" s="13" t="s">
        <v>186</v>
      </c>
      <c r="I64" s="13">
        <f>G64</f>
        <v>2625</v>
      </c>
      <c r="J64" s="13" t="s">
        <v>186</v>
      </c>
      <c r="K64" s="13">
        <f>I64</f>
        <v>2625</v>
      </c>
      <c r="L64" s="13" t="s">
        <v>186</v>
      </c>
      <c r="M64" s="13">
        <f>K64</f>
        <v>2625</v>
      </c>
      <c r="N64" s="13" t="s">
        <v>186</v>
      </c>
      <c r="O64" s="13">
        <f>G64+I64+K64+M64</f>
        <v>10500</v>
      </c>
    </row>
    <row r="65" spans="1:15" ht="15.75" thickBot="1">
      <c r="A65" s="37" t="s">
        <v>108</v>
      </c>
      <c r="B65" s="38" t="s">
        <v>107</v>
      </c>
      <c r="C65" s="39">
        <v>1</v>
      </c>
      <c r="D65" s="41">
        <v>20000</v>
      </c>
      <c r="E65" s="188">
        <f t="shared" si="9"/>
        <v>20000</v>
      </c>
      <c r="F65" s="204"/>
      <c r="G65" s="13">
        <f>E65/(4)</f>
        <v>5000</v>
      </c>
      <c r="H65" s="13" t="s">
        <v>187</v>
      </c>
      <c r="I65" s="13">
        <f>G65</f>
        <v>5000</v>
      </c>
      <c r="J65" s="13" t="s">
        <v>187</v>
      </c>
      <c r="K65" s="13">
        <f>I65</f>
        <v>5000</v>
      </c>
      <c r="L65" s="13" t="s">
        <v>187</v>
      </c>
      <c r="M65" s="13">
        <f>K65</f>
        <v>5000</v>
      </c>
      <c r="N65" s="13" t="s">
        <v>187</v>
      </c>
      <c r="O65" s="13">
        <f>M65+K65+I65+G65</f>
        <v>20000</v>
      </c>
    </row>
    <row r="66" spans="1:15" ht="27" thickBot="1">
      <c r="A66" s="37" t="s">
        <v>109</v>
      </c>
      <c r="B66" s="42" t="s">
        <v>110</v>
      </c>
      <c r="C66" s="39">
        <v>1</v>
      </c>
      <c r="D66" s="41">
        <v>5000</v>
      </c>
      <c r="E66" s="188">
        <f t="shared" si="9"/>
        <v>5000</v>
      </c>
      <c r="F66" s="204"/>
      <c r="K66" s="13">
        <f>2500</f>
        <v>2500</v>
      </c>
      <c r="L66" s="13">
        <v>16</v>
      </c>
      <c r="M66" s="13">
        <f>2500</f>
        <v>2500</v>
      </c>
      <c r="N66" s="13">
        <v>16</v>
      </c>
      <c r="O66" s="13">
        <f>M66+K66</f>
        <v>5000</v>
      </c>
    </row>
    <row r="67" spans="1:15" ht="15.75" thickBot="1">
      <c r="A67" s="37" t="s">
        <v>111</v>
      </c>
      <c r="B67" s="42" t="s">
        <v>107</v>
      </c>
      <c r="C67" s="39">
        <v>0</v>
      </c>
      <c r="D67" s="41">
        <v>5000</v>
      </c>
      <c r="E67" s="188">
        <f t="shared" si="9"/>
        <v>0</v>
      </c>
      <c r="F67" s="204"/>
    </row>
    <row r="68" spans="1:15" ht="27" thickBot="1">
      <c r="A68" s="37" t="s">
        <v>112</v>
      </c>
      <c r="B68" s="42" t="s">
        <v>107</v>
      </c>
      <c r="C68" s="39">
        <v>0</v>
      </c>
      <c r="D68" s="41">
        <v>0</v>
      </c>
      <c r="E68" s="188">
        <f t="shared" si="9"/>
        <v>0</v>
      </c>
      <c r="F68" s="204"/>
    </row>
    <row r="69" spans="1:15" ht="15.75" thickBot="1">
      <c r="A69" s="54" t="s">
        <v>113</v>
      </c>
      <c r="B69" s="61"/>
      <c r="C69" s="173"/>
      <c r="D69" s="174"/>
      <c r="E69" s="184">
        <v>0</v>
      </c>
      <c r="F69" s="208"/>
    </row>
    <row r="70" spans="1:15" ht="27" thickBot="1">
      <c r="A70" s="54" t="s">
        <v>114</v>
      </c>
      <c r="B70" s="61"/>
      <c r="C70" s="173"/>
      <c r="D70" s="174"/>
      <c r="E70" s="184">
        <v>0</v>
      </c>
      <c r="F70" s="208"/>
    </row>
    <row r="71" spans="1:15" ht="15.75" thickBot="1">
      <c r="A71" s="54" t="s">
        <v>115</v>
      </c>
      <c r="B71" s="61"/>
      <c r="C71" s="173"/>
      <c r="D71" s="174"/>
      <c r="E71" s="184">
        <v>0</v>
      </c>
      <c r="F71" s="208"/>
    </row>
    <row r="72" spans="1:15" ht="15.75" thickBot="1">
      <c r="A72" s="181" t="s">
        <v>116</v>
      </c>
      <c r="B72" s="182"/>
      <c r="C72" s="183"/>
      <c r="D72" s="183"/>
      <c r="E72" s="193">
        <f>E61+E62+E69+E70+E71</f>
        <v>99500</v>
      </c>
      <c r="F72" s="209">
        <f>E72/E107</f>
        <v>0.12803289995161771</v>
      </c>
      <c r="G72" s="199">
        <f t="shared" ref="G72:N72" si="10">G61+G62+G69+G70+G71</f>
        <v>0</v>
      </c>
      <c r="H72" s="72">
        <f t="shared" si="10"/>
        <v>0</v>
      </c>
      <c r="I72" s="72"/>
      <c r="J72" s="72"/>
      <c r="K72" s="72">
        <f t="shared" si="10"/>
        <v>0</v>
      </c>
      <c r="L72" s="72">
        <f t="shared" si="10"/>
        <v>0</v>
      </c>
      <c r="M72" s="72">
        <f t="shared" si="10"/>
        <v>0</v>
      </c>
      <c r="N72" s="72">
        <f t="shared" si="10"/>
        <v>0</v>
      </c>
      <c r="O72" s="162">
        <f>O62+O61</f>
        <v>99500</v>
      </c>
    </row>
    <row r="73" spans="1:15" ht="15.75" thickBot="1">
      <c r="A73" s="172" t="s">
        <v>117</v>
      </c>
      <c r="B73" s="59"/>
      <c r="C73" s="175"/>
      <c r="D73" s="176"/>
      <c r="E73" s="194"/>
      <c r="F73" s="213"/>
    </row>
    <row r="74" spans="1:15" ht="27" thickBot="1">
      <c r="A74" s="54" t="s">
        <v>118</v>
      </c>
      <c r="B74" s="61" t="s">
        <v>110</v>
      </c>
      <c r="C74" s="170">
        <f>SUM(C75:C76)</f>
        <v>2</v>
      </c>
      <c r="D74" s="170">
        <f>E74/C74</f>
        <v>3750</v>
      </c>
      <c r="E74" s="58">
        <f>SUM(E75:E76)</f>
        <v>7500</v>
      </c>
      <c r="F74" s="208"/>
      <c r="O74" s="163">
        <f>O75+O76</f>
        <v>7500</v>
      </c>
    </row>
    <row r="75" spans="1:15" ht="15.75" thickBot="1">
      <c r="A75" s="37" t="s">
        <v>119</v>
      </c>
      <c r="B75" s="42" t="s">
        <v>110</v>
      </c>
      <c r="C75" s="39">
        <v>1</v>
      </c>
      <c r="D75" s="41">
        <v>2500</v>
      </c>
      <c r="E75" s="188">
        <f>C75*D75</f>
        <v>2500</v>
      </c>
      <c r="F75" s="204"/>
      <c r="I75" s="13">
        <f>1000</f>
        <v>1000</v>
      </c>
      <c r="J75" s="13">
        <v>16</v>
      </c>
      <c r="K75" s="13">
        <f>500</f>
        <v>500</v>
      </c>
      <c r="L75" s="13">
        <v>16</v>
      </c>
      <c r="M75" s="13">
        <f>1000</f>
        <v>1000</v>
      </c>
      <c r="N75" s="13">
        <v>16</v>
      </c>
      <c r="O75" s="13">
        <f>M75+K75+I75</f>
        <v>2500</v>
      </c>
    </row>
    <row r="76" spans="1:15" ht="15.75" thickBot="1">
      <c r="A76" s="37" t="s">
        <v>120</v>
      </c>
      <c r="B76" s="42" t="s">
        <v>110</v>
      </c>
      <c r="C76" s="39">
        <v>1</v>
      </c>
      <c r="D76" s="41">
        <v>5000</v>
      </c>
      <c r="E76" s="188">
        <f>C76*D76</f>
        <v>5000</v>
      </c>
      <c r="F76" s="204"/>
      <c r="I76" s="13">
        <f>E76/3</f>
        <v>1666.6666666666667</v>
      </c>
      <c r="J76" s="13">
        <v>16</v>
      </c>
      <c r="K76" s="13">
        <f>I76</f>
        <v>1666.6666666666667</v>
      </c>
      <c r="L76" s="13">
        <v>16</v>
      </c>
      <c r="M76" s="13">
        <f>K76</f>
        <v>1666.6666666666667</v>
      </c>
      <c r="N76" s="13">
        <v>16</v>
      </c>
      <c r="O76" s="13">
        <f>M76+K76+I76</f>
        <v>5000</v>
      </c>
    </row>
    <row r="77" spans="1:15" ht="15.75" thickBot="1">
      <c r="A77" s="54" t="s">
        <v>121</v>
      </c>
      <c r="B77" s="61" t="s">
        <v>110</v>
      </c>
      <c r="C77" s="170">
        <v>0</v>
      </c>
      <c r="D77" s="58">
        <v>0</v>
      </c>
      <c r="E77" s="184">
        <v>0</v>
      </c>
      <c r="F77" s="208"/>
    </row>
    <row r="78" spans="1:15" ht="15.75" thickBot="1">
      <c r="A78" s="54" t="s">
        <v>122</v>
      </c>
      <c r="B78" s="61" t="s">
        <v>110</v>
      </c>
      <c r="C78" s="170">
        <v>1</v>
      </c>
      <c r="D78" s="58">
        <v>10000</v>
      </c>
      <c r="E78" s="184">
        <f>C78*D78</f>
        <v>10000</v>
      </c>
      <c r="F78" s="208"/>
      <c r="G78" s="13">
        <f>E78/4</f>
        <v>2500</v>
      </c>
      <c r="H78" s="13">
        <v>16</v>
      </c>
      <c r="I78" s="13">
        <f>G78</f>
        <v>2500</v>
      </c>
      <c r="J78" s="13">
        <v>16</v>
      </c>
      <c r="K78" s="13">
        <f>I78</f>
        <v>2500</v>
      </c>
      <c r="L78" s="13">
        <v>16</v>
      </c>
      <c r="M78" s="13">
        <f>K78</f>
        <v>2500</v>
      </c>
      <c r="N78" s="13">
        <v>16</v>
      </c>
      <c r="O78" s="163">
        <f>M78+K78+I78+G78</f>
        <v>10000</v>
      </c>
    </row>
    <row r="79" spans="1:15" ht="39.75" thickBot="1">
      <c r="A79" s="54" t="s">
        <v>123</v>
      </c>
      <c r="B79" s="61" t="s">
        <v>56</v>
      </c>
      <c r="C79" s="170">
        <v>12</v>
      </c>
      <c r="D79" s="58">
        <v>1600</v>
      </c>
      <c r="E79" s="184">
        <f>C79*D79</f>
        <v>19200</v>
      </c>
      <c r="F79" s="208"/>
      <c r="G79" s="152">
        <f>D79*3</f>
        <v>4800</v>
      </c>
      <c r="H79" s="152">
        <v>16</v>
      </c>
      <c r="I79" s="152">
        <f>G79</f>
        <v>4800</v>
      </c>
      <c r="J79" s="152">
        <v>16</v>
      </c>
      <c r="K79" s="152">
        <f>I79</f>
        <v>4800</v>
      </c>
      <c r="L79" s="152">
        <v>16</v>
      </c>
      <c r="M79" s="152">
        <f>K79</f>
        <v>4800</v>
      </c>
      <c r="N79" s="152">
        <v>16</v>
      </c>
      <c r="O79" s="164">
        <f>M79+K79+I79+G79</f>
        <v>19200</v>
      </c>
    </row>
    <row r="80" spans="1:15" ht="15.75" thickBot="1">
      <c r="A80" s="181" t="s">
        <v>124</v>
      </c>
      <c r="B80" s="182"/>
      <c r="C80" s="183"/>
      <c r="D80" s="183"/>
      <c r="E80" s="193">
        <f>E74+E77+E78+E79</f>
        <v>36700</v>
      </c>
      <c r="F80" s="209">
        <f>E80/E107</f>
        <v>4.7224195258536383E-2</v>
      </c>
      <c r="O80" s="163">
        <f>O79+O78+O74</f>
        <v>36700</v>
      </c>
    </row>
    <row r="81" spans="1:15" ht="16.5" thickBot="1">
      <c r="A81" s="172" t="s">
        <v>125</v>
      </c>
      <c r="B81" s="61"/>
      <c r="C81" s="173"/>
      <c r="D81" s="174"/>
      <c r="E81" s="194"/>
      <c r="F81" s="213"/>
    </row>
    <row r="82" spans="1:15" ht="16.5" thickBot="1">
      <c r="A82" s="27" t="s">
        <v>126</v>
      </c>
      <c r="B82" s="96"/>
      <c r="C82" s="29"/>
      <c r="D82" s="30"/>
      <c r="E82" s="187"/>
      <c r="F82" s="214"/>
    </row>
    <row r="83" spans="1:15" ht="16.5" thickBot="1">
      <c r="A83" s="27" t="s">
        <v>127</v>
      </c>
      <c r="B83" s="96"/>
      <c r="C83" s="29"/>
      <c r="D83" s="30"/>
      <c r="E83" s="187"/>
      <c r="F83" s="214"/>
    </row>
    <row r="84" spans="1:15" ht="15.75" thickBot="1">
      <c r="A84" s="97" t="s">
        <v>128</v>
      </c>
      <c r="B84" s="96" t="s">
        <v>110</v>
      </c>
      <c r="C84" s="29">
        <v>6</v>
      </c>
      <c r="D84" s="30">
        <v>1600</v>
      </c>
      <c r="E84" s="187">
        <f>C84*D84</f>
        <v>9600</v>
      </c>
      <c r="F84" s="214"/>
      <c r="G84" s="152"/>
      <c r="H84" s="152"/>
      <c r="I84" s="152"/>
      <c r="J84" s="152"/>
      <c r="K84" s="152">
        <f>D84*3</f>
        <v>4800</v>
      </c>
      <c r="L84" s="152">
        <v>13</v>
      </c>
      <c r="M84" s="152">
        <f>D84*3</f>
        <v>4800</v>
      </c>
      <c r="N84" s="152">
        <v>13</v>
      </c>
      <c r="O84" s="152">
        <f>M84+K84</f>
        <v>9600</v>
      </c>
    </row>
    <row r="85" spans="1:15" ht="15.75" thickBot="1">
      <c r="A85" s="27" t="s">
        <v>130</v>
      </c>
      <c r="B85" s="96" t="s">
        <v>131</v>
      </c>
      <c r="C85" s="29">
        <v>1</v>
      </c>
      <c r="D85" s="30">
        <v>7000</v>
      </c>
      <c r="E85" s="187">
        <f>C85*D85</f>
        <v>7000</v>
      </c>
      <c r="F85" s="214"/>
      <c r="G85" s="152"/>
      <c r="H85" s="152"/>
      <c r="I85" s="152"/>
      <c r="J85" s="152"/>
      <c r="K85" s="152"/>
      <c r="L85" s="152"/>
      <c r="M85" s="153">
        <f>E85</f>
        <v>7000</v>
      </c>
      <c r="N85" s="152">
        <v>16</v>
      </c>
      <c r="O85" s="153">
        <f>M85</f>
        <v>7000</v>
      </c>
    </row>
    <row r="86" spans="1:15" ht="15.75" thickBot="1">
      <c r="A86" s="27" t="s">
        <v>132</v>
      </c>
      <c r="B86" s="96" t="s">
        <v>133</v>
      </c>
      <c r="C86" s="29">
        <v>1</v>
      </c>
      <c r="D86" s="30">
        <v>15000</v>
      </c>
      <c r="E86" s="187">
        <f>C86*D86</f>
        <v>15000</v>
      </c>
      <c r="F86" s="214"/>
      <c r="G86" s="152"/>
      <c r="H86" s="152"/>
      <c r="I86" s="152"/>
      <c r="J86" s="152"/>
      <c r="K86" s="152"/>
      <c r="L86" s="152"/>
      <c r="M86" s="153">
        <f>E86</f>
        <v>15000</v>
      </c>
      <c r="N86" s="152">
        <v>16</v>
      </c>
      <c r="O86" s="153">
        <f>M86</f>
        <v>15000</v>
      </c>
    </row>
    <row r="87" spans="1:15" ht="27" thickBot="1">
      <c r="A87" s="27" t="s">
        <v>134</v>
      </c>
      <c r="B87" s="96" t="s">
        <v>135</v>
      </c>
      <c r="C87" s="29">
        <v>20</v>
      </c>
      <c r="D87" s="30">
        <v>1100</v>
      </c>
      <c r="E87" s="187">
        <f>C87*D87</f>
        <v>22000</v>
      </c>
      <c r="F87" s="214"/>
      <c r="I87" s="152">
        <f>D87*10</f>
        <v>11000</v>
      </c>
      <c r="J87" s="152" t="s">
        <v>202</v>
      </c>
      <c r="K87" s="152">
        <f>D87*5</f>
        <v>5500</v>
      </c>
      <c r="L87" s="152" t="s">
        <v>202</v>
      </c>
      <c r="M87" s="152">
        <f>K87</f>
        <v>5500</v>
      </c>
      <c r="N87" s="152" t="s">
        <v>202</v>
      </c>
      <c r="O87" s="152">
        <f>M87+K87+I87</f>
        <v>22000</v>
      </c>
    </row>
    <row r="88" spans="1:15" ht="27" thickBot="1">
      <c r="A88" s="27" t="s">
        <v>136</v>
      </c>
      <c r="B88" s="96" t="s">
        <v>110</v>
      </c>
      <c r="C88" s="29">
        <v>1</v>
      </c>
      <c r="D88" s="30">
        <v>1000</v>
      </c>
      <c r="E88" s="187">
        <f>C88*D88</f>
        <v>1000</v>
      </c>
      <c r="F88" s="214"/>
      <c r="G88" s="152">
        <f>E88/4</f>
        <v>250</v>
      </c>
      <c r="H88" s="152">
        <v>16</v>
      </c>
      <c r="I88" s="152">
        <f>G88</f>
        <v>250</v>
      </c>
      <c r="J88" s="152">
        <v>16</v>
      </c>
      <c r="K88" s="152">
        <f>I88</f>
        <v>250</v>
      </c>
      <c r="L88" s="152">
        <v>16</v>
      </c>
      <c r="M88" s="152">
        <f>K88</f>
        <v>250</v>
      </c>
      <c r="N88" s="152">
        <v>16</v>
      </c>
      <c r="O88" s="152">
        <f>M88+K88+I88+G88</f>
        <v>1000</v>
      </c>
    </row>
    <row r="89" spans="1:15" ht="16.5" thickBot="1">
      <c r="A89" s="27" t="s">
        <v>137</v>
      </c>
      <c r="B89" s="96" t="s">
        <v>138</v>
      </c>
      <c r="C89" s="29">
        <f>SUM(C90:C95)</f>
        <v>2</v>
      </c>
      <c r="D89" s="29">
        <f>E89/C89</f>
        <v>5000</v>
      </c>
      <c r="E89" s="30">
        <f>SUM(E90:E95)</f>
        <v>10000</v>
      </c>
      <c r="F89" s="214"/>
      <c r="G89" s="152"/>
      <c r="H89" s="152"/>
      <c r="I89" s="152"/>
      <c r="J89" s="152"/>
      <c r="K89" s="152"/>
      <c r="L89" s="152"/>
      <c r="M89" s="152"/>
      <c r="N89" s="152"/>
      <c r="O89" s="165">
        <f>O90+O95</f>
        <v>10000</v>
      </c>
    </row>
    <row r="90" spans="1:15" ht="15.75" thickBot="1">
      <c r="A90" s="37" t="s">
        <v>203</v>
      </c>
      <c r="B90" s="99" t="s">
        <v>138</v>
      </c>
      <c r="C90" s="98">
        <v>1</v>
      </c>
      <c r="D90" s="100">
        <v>5000</v>
      </c>
      <c r="E90" s="188">
        <f t="shared" ref="E90:E96" si="11">C90*D90</f>
        <v>5000</v>
      </c>
      <c r="F90" s="204"/>
      <c r="H90" s="152"/>
      <c r="I90" s="153">
        <f>D90</f>
        <v>5000</v>
      </c>
      <c r="J90" s="152">
        <v>11</v>
      </c>
      <c r="K90" s="152"/>
      <c r="O90" s="13">
        <v>5000</v>
      </c>
    </row>
    <row r="91" spans="1:15" ht="15.75" thickBot="1">
      <c r="A91" s="37" t="s">
        <v>139</v>
      </c>
      <c r="B91" s="103" t="s">
        <v>138</v>
      </c>
      <c r="C91" s="102">
        <v>0</v>
      </c>
      <c r="D91" s="104">
        <v>5000</v>
      </c>
      <c r="E91" s="188">
        <f t="shared" si="11"/>
        <v>0</v>
      </c>
      <c r="F91" s="204"/>
      <c r="O91" s="13">
        <v>0</v>
      </c>
    </row>
    <row r="92" spans="1:15" ht="27" thickBot="1">
      <c r="A92" s="37" t="s">
        <v>140</v>
      </c>
      <c r="B92" s="103" t="s">
        <v>138</v>
      </c>
      <c r="C92" s="102">
        <v>0</v>
      </c>
      <c r="D92" s="104">
        <v>5000</v>
      </c>
      <c r="E92" s="188">
        <f t="shared" si="11"/>
        <v>0</v>
      </c>
      <c r="F92" s="204"/>
      <c r="O92" s="13">
        <v>0</v>
      </c>
    </row>
    <row r="93" spans="1:15" ht="15.75" thickBot="1">
      <c r="A93" s="37" t="s">
        <v>141</v>
      </c>
      <c r="B93" s="103" t="s">
        <v>138</v>
      </c>
      <c r="C93" s="102">
        <v>0</v>
      </c>
      <c r="D93" s="104">
        <v>5000</v>
      </c>
      <c r="E93" s="188">
        <f t="shared" si="11"/>
        <v>0</v>
      </c>
      <c r="F93" s="204"/>
      <c r="O93" s="13">
        <v>0</v>
      </c>
    </row>
    <row r="94" spans="1:15" ht="27" thickBot="1">
      <c r="A94" s="37" t="s">
        <v>142</v>
      </c>
      <c r="B94" s="103" t="s">
        <v>138</v>
      </c>
      <c r="C94" s="102">
        <v>0</v>
      </c>
      <c r="D94" s="104">
        <v>5000</v>
      </c>
      <c r="E94" s="188">
        <f t="shared" si="11"/>
        <v>0</v>
      </c>
      <c r="F94" s="204"/>
      <c r="O94" s="13">
        <v>0</v>
      </c>
    </row>
    <row r="95" spans="1:15" ht="27" thickBot="1">
      <c r="A95" s="64" t="s">
        <v>92</v>
      </c>
      <c r="B95" s="103" t="s">
        <v>138</v>
      </c>
      <c r="C95" s="102">
        <v>1</v>
      </c>
      <c r="D95" s="104">
        <v>5000</v>
      </c>
      <c r="E95" s="188">
        <f t="shared" si="11"/>
        <v>5000</v>
      </c>
      <c r="F95" s="204"/>
      <c r="G95" s="152"/>
      <c r="H95" s="152"/>
      <c r="I95" s="152"/>
      <c r="J95" s="152"/>
      <c r="K95" s="152"/>
      <c r="L95" s="152"/>
      <c r="M95" s="153">
        <f>D95</f>
        <v>5000</v>
      </c>
      <c r="N95" s="152">
        <v>11</v>
      </c>
      <c r="O95" s="153">
        <f>M95</f>
        <v>5000</v>
      </c>
    </row>
    <row r="96" spans="1:15" ht="16.5" thickBot="1">
      <c r="A96" s="27" t="s">
        <v>143</v>
      </c>
      <c r="B96" s="107"/>
      <c r="C96" s="106">
        <v>1</v>
      </c>
      <c r="D96" s="108">
        <v>20000</v>
      </c>
      <c r="E96" s="187">
        <f t="shared" si="11"/>
        <v>20000</v>
      </c>
      <c r="F96" s="214">
        <f>E96/E107</f>
        <v>2.5735256271681953E-2</v>
      </c>
      <c r="G96" s="152">
        <f>E96/4</f>
        <v>5000</v>
      </c>
      <c r="H96" s="152" t="s">
        <v>204</v>
      </c>
      <c r="I96" s="152">
        <f>G96</f>
        <v>5000</v>
      </c>
      <c r="J96" s="152" t="s">
        <v>204</v>
      </c>
      <c r="K96" s="152">
        <f>I96</f>
        <v>5000</v>
      </c>
      <c r="L96" s="152" t="s">
        <v>204</v>
      </c>
      <c r="M96" s="152">
        <f>K96</f>
        <v>5000</v>
      </c>
      <c r="N96" s="152" t="s">
        <v>204</v>
      </c>
      <c r="O96" s="13">
        <f>M96+K96+I96+G96</f>
        <v>20000</v>
      </c>
    </row>
    <row r="97" spans="1:15" ht="15.75" thickBot="1">
      <c r="A97" s="65" t="s">
        <v>144</v>
      </c>
      <c r="B97" s="70"/>
      <c r="C97" s="111"/>
      <c r="D97" s="111"/>
      <c r="E97" s="196">
        <f>SUM(E82:E89)+E96</f>
        <v>84600</v>
      </c>
      <c r="F97" s="215">
        <f>E97/E110</f>
        <v>0.10886013402921467</v>
      </c>
      <c r="O97" s="162">
        <f>O96+O89+O88+O87+O86+O85+O84</f>
        <v>84600</v>
      </c>
    </row>
    <row r="98" spans="1:15" ht="15.75" thickBot="1">
      <c r="A98" s="73" t="s">
        <v>145</v>
      </c>
      <c r="B98" s="113"/>
      <c r="C98" s="144"/>
      <c r="D98" s="144"/>
      <c r="E98" s="22"/>
      <c r="F98" s="216"/>
      <c r="O98" s="163"/>
    </row>
    <row r="99" spans="1:15" ht="15.75" thickBot="1">
      <c r="A99" s="64" t="s">
        <v>146</v>
      </c>
      <c r="B99" s="101" t="s">
        <v>147</v>
      </c>
      <c r="C99" s="39">
        <v>12</v>
      </c>
      <c r="D99" s="41">
        <v>2000</v>
      </c>
      <c r="E99" s="188">
        <f>C99*D99</f>
        <v>24000</v>
      </c>
      <c r="F99" s="204"/>
      <c r="G99" s="152">
        <f>D99*6</f>
        <v>12000</v>
      </c>
      <c r="H99" s="152">
        <v>16</v>
      </c>
      <c r="I99" s="152">
        <f>D99*2</f>
        <v>4000</v>
      </c>
      <c r="J99" s="152">
        <v>16</v>
      </c>
      <c r="K99" s="152">
        <f>D99*2</f>
        <v>4000</v>
      </c>
      <c r="L99" s="152">
        <v>16</v>
      </c>
      <c r="M99" s="152">
        <f>D99*2</f>
        <v>4000</v>
      </c>
      <c r="N99" s="152">
        <v>16</v>
      </c>
      <c r="O99" s="13">
        <f>M99+K99+I99+G99</f>
        <v>24000</v>
      </c>
    </row>
    <row r="100" spans="1:15" ht="27" thickBot="1">
      <c r="A100" s="64" t="s">
        <v>148</v>
      </c>
      <c r="B100" s="101"/>
      <c r="C100" s="39">
        <v>0</v>
      </c>
      <c r="D100" s="41">
        <v>0</v>
      </c>
      <c r="E100" s="188">
        <f>C100*D100</f>
        <v>0</v>
      </c>
      <c r="F100" s="204"/>
    </row>
    <row r="101" spans="1:15" ht="15.75" thickBot="1">
      <c r="A101" s="64" t="s">
        <v>149</v>
      </c>
      <c r="B101" s="116"/>
      <c r="C101" s="39">
        <v>0</v>
      </c>
      <c r="D101" s="41">
        <v>0</v>
      </c>
      <c r="E101" s="188">
        <f>C101*D101</f>
        <v>0</v>
      </c>
      <c r="F101" s="204"/>
    </row>
    <row r="102" spans="1:15" ht="15.75" thickBot="1">
      <c r="A102" s="65" t="s">
        <v>150</v>
      </c>
      <c r="B102" s="70"/>
      <c r="C102" s="177"/>
      <c r="D102" s="177"/>
      <c r="E102" s="196">
        <f>SUM(E99:E101)</f>
        <v>24000</v>
      </c>
      <c r="F102" s="215">
        <f>E102/E110</f>
        <v>3.0882307526018345E-2</v>
      </c>
      <c r="G102" s="199">
        <f t="shared" ref="G102:N102" si="12">G98</f>
        <v>0</v>
      </c>
      <c r="H102" s="72">
        <f t="shared" si="12"/>
        <v>0</v>
      </c>
      <c r="I102" s="72">
        <f t="shared" si="12"/>
        <v>0</v>
      </c>
      <c r="J102" s="72">
        <f t="shared" si="12"/>
        <v>0</v>
      </c>
      <c r="K102" s="72">
        <f t="shared" si="12"/>
        <v>0</v>
      </c>
      <c r="L102" s="72">
        <f t="shared" si="12"/>
        <v>0</v>
      </c>
      <c r="M102" s="72">
        <f t="shared" si="12"/>
        <v>0</v>
      </c>
      <c r="N102" s="72">
        <f t="shared" si="12"/>
        <v>0</v>
      </c>
      <c r="O102" s="163">
        <f>O99</f>
        <v>24000</v>
      </c>
    </row>
    <row r="103" spans="1:15" ht="27" thickBot="1">
      <c r="A103" s="117" t="s">
        <v>151</v>
      </c>
      <c r="B103" s="29"/>
      <c r="C103" s="29"/>
      <c r="D103" s="30"/>
      <c r="E103" s="187">
        <f>E102+E97+E80+E72+E59+E42</f>
        <v>689100</v>
      </c>
      <c r="F103" s="214"/>
      <c r="O103" s="162">
        <f>O102+O97+O80+O72+O59+O42</f>
        <v>689100</v>
      </c>
    </row>
    <row r="104" spans="1:15" ht="39.75" thickBot="1">
      <c r="A104" s="46" t="s">
        <v>152</v>
      </c>
      <c r="B104" s="41"/>
      <c r="C104" s="83"/>
      <c r="D104" s="83"/>
      <c r="E104" s="188">
        <v>35964</v>
      </c>
      <c r="F104" s="204"/>
      <c r="G104" s="13">
        <f>E104/4</f>
        <v>8991</v>
      </c>
      <c r="H104" s="13">
        <v>16</v>
      </c>
      <c r="I104" s="13">
        <f>G104</f>
        <v>8991</v>
      </c>
      <c r="J104" s="13">
        <v>16</v>
      </c>
      <c r="K104" s="13">
        <f>E104/4</f>
        <v>8991</v>
      </c>
      <c r="L104" s="13">
        <v>16</v>
      </c>
      <c r="M104" s="13">
        <f>E104/4</f>
        <v>8991</v>
      </c>
      <c r="N104" s="13">
        <v>16</v>
      </c>
      <c r="O104" s="13">
        <f>G104+I104+K104+M104</f>
        <v>35964</v>
      </c>
    </row>
    <row r="105" spans="1:15" ht="27" thickBot="1">
      <c r="A105" s="117" t="s">
        <v>153</v>
      </c>
      <c r="B105" s="122"/>
      <c r="C105" s="124"/>
      <c r="D105" s="124"/>
      <c r="E105" s="187">
        <f>E103+E104</f>
        <v>725064</v>
      </c>
      <c r="F105" s="214"/>
      <c r="O105" s="162">
        <f>O103+O104</f>
        <v>725064</v>
      </c>
    </row>
    <row r="106" spans="1:15" ht="27" thickBot="1">
      <c r="A106" s="46" t="s">
        <v>154</v>
      </c>
      <c r="B106" s="41"/>
      <c r="C106" s="83"/>
      <c r="D106" s="83"/>
      <c r="E106" s="188">
        <v>52080</v>
      </c>
      <c r="F106" s="204"/>
      <c r="G106" s="13">
        <f>E106/4</f>
        <v>13020</v>
      </c>
      <c r="H106" s="13" t="s">
        <v>199</v>
      </c>
      <c r="I106" s="13">
        <f>E106/4</f>
        <v>13020</v>
      </c>
      <c r="J106" s="13" t="s">
        <v>187</v>
      </c>
      <c r="K106" s="13">
        <f>E106/4</f>
        <v>13020</v>
      </c>
      <c r="L106" s="13" t="s">
        <v>200</v>
      </c>
      <c r="M106" s="14">
        <f>E106/4</f>
        <v>13020</v>
      </c>
      <c r="N106" s="13" t="s">
        <v>201</v>
      </c>
      <c r="O106" s="14">
        <f>G106+I106+K106+M106</f>
        <v>52080</v>
      </c>
    </row>
    <row r="107" spans="1:15" ht="15.75" thickBot="1">
      <c r="A107" s="117" t="s">
        <v>155</v>
      </c>
      <c r="B107" s="124"/>
      <c r="C107" s="124"/>
      <c r="D107" s="124"/>
      <c r="E107" s="197">
        <f>E105+E106</f>
        <v>777144</v>
      </c>
      <c r="F107" s="217"/>
      <c r="G107" s="126"/>
      <c r="H107" s="127"/>
      <c r="I107" s="127"/>
      <c r="J107" s="127"/>
      <c r="K107" s="127"/>
      <c r="L107" s="127"/>
      <c r="M107" s="127"/>
      <c r="N107" s="127"/>
      <c r="O107" s="162">
        <f>O105+O106</f>
        <v>777144</v>
      </c>
    </row>
    <row r="108" spans="1:15" ht="15.75">
      <c r="A108" s="128" t="s">
        <v>156</v>
      </c>
      <c r="B108" s="707"/>
      <c r="C108" s="699"/>
      <c r="D108" s="699"/>
      <c r="E108" s="701"/>
      <c r="F108" s="218"/>
    </row>
    <row r="109" spans="1:15" ht="16.5" thickBot="1">
      <c r="A109" s="129" t="s">
        <v>157</v>
      </c>
      <c r="B109" s="708"/>
      <c r="C109" s="700"/>
      <c r="D109" s="700"/>
      <c r="E109" s="702"/>
      <c r="F109" s="218"/>
      <c r="K109" s="130"/>
    </row>
    <row r="110" spans="1:15" ht="29.25" thickBot="1">
      <c r="A110" s="117" t="s">
        <v>158</v>
      </c>
      <c r="B110" s="124"/>
      <c r="C110" s="124"/>
      <c r="D110" s="124"/>
      <c r="E110" s="198">
        <f>E107</f>
        <v>777144</v>
      </c>
      <c r="F110" s="219"/>
      <c r="H110" s="130"/>
      <c r="I110" s="130"/>
      <c r="J110" s="130"/>
      <c r="K110" s="130"/>
      <c r="L110" s="130"/>
      <c r="M110" s="130"/>
      <c r="N110" s="130"/>
      <c r="O110" s="162">
        <f>O107</f>
        <v>777144</v>
      </c>
    </row>
    <row r="111" spans="1:15" ht="15.75" thickBot="1">
      <c r="A111" s="131" t="s">
        <v>188</v>
      </c>
      <c r="B111" s="178">
        <v>0.95</v>
      </c>
      <c r="C111" s="149">
        <f>E110*95/100</f>
        <v>738286.8</v>
      </c>
      <c r="D111" s="135"/>
      <c r="E111" s="135"/>
      <c r="F111" s="220"/>
      <c r="O111" s="135">
        <f>95*O110/100</f>
        <v>738286.8</v>
      </c>
    </row>
    <row r="112" spans="1:15" ht="15.75" thickBot="1">
      <c r="A112" s="148" t="s">
        <v>189</v>
      </c>
      <c r="B112" s="179">
        <v>0.05</v>
      </c>
      <c r="C112" s="149">
        <f>E110*5/100</f>
        <v>38857.199999999997</v>
      </c>
      <c r="D112" s="139"/>
      <c r="E112" s="135"/>
      <c r="F112" s="220"/>
      <c r="O112" s="135">
        <f>5*O110/100</f>
        <v>38857.199999999997</v>
      </c>
    </row>
    <row r="113" spans="1:15" ht="17.25" thickBot="1">
      <c r="A113" s="148" t="s">
        <v>190</v>
      </c>
      <c r="B113" s="180">
        <v>1</v>
      </c>
      <c r="C113" s="149">
        <f>C112+C111</f>
        <v>777144</v>
      </c>
      <c r="D113" s="140"/>
      <c r="E113" s="141"/>
      <c r="F113" s="204"/>
      <c r="G113" s="161">
        <f>C113-763874.4</f>
        <v>13269.599999999977</v>
      </c>
      <c r="J113" s="14">
        <f>G113/(3*2)</f>
        <v>2211.5999999999963</v>
      </c>
      <c r="O113" s="167">
        <f>O111+O112</f>
        <v>777144</v>
      </c>
    </row>
    <row r="115" spans="1:15">
      <c r="E115" s="162">
        <f>655.957*C113</f>
        <v>509773046.80799997</v>
      </c>
      <c r="F115" s="221"/>
    </row>
  </sheetData>
  <mergeCells count="8">
    <mergeCell ref="F2:F3"/>
    <mergeCell ref="C108:C109"/>
    <mergeCell ref="D108:D109"/>
    <mergeCell ref="E108:E109"/>
    <mergeCell ref="A2:A3"/>
    <mergeCell ref="B2:B3"/>
    <mergeCell ref="C2:C3"/>
    <mergeCell ref="B108:B109"/>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7"/>
  <sheetViews>
    <sheetView topLeftCell="C1" workbookViewId="0">
      <pane ySplit="1" topLeftCell="A2" activePane="bottomLeft" state="frozen"/>
      <selection pane="bottomLeft" activeCell="J2" sqref="J2"/>
    </sheetView>
  </sheetViews>
  <sheetFormatPr defaultColWidth="8.85546875" defaultRowHeight="15"/>
  <cols>
    <col min="1" max="1" width="2.85546875" style="9" customWidth="1"/>
    <col min="2" max="2" width="51.42578125" style="440" customWidth="1"/>
    <col min="3" max="3" width="18.85546875" style="440" customWidth="1"/>
    <col min="4" max="4" width="35.42578125" style="440" customWidth="1"/>
    <col min="5" max="5" width="33.28515625" style="440" customWidth="1"/>
    <col min="6" max="6" width="19.5703125" style="441" hidden="1" customWidth="1"/>
    <col min="7" max="7" width="11.28515625" style="441" hidden="1" customWidth="1"/>
    <col min="8" max="8" width="11.7109375" style="1" customWidth="1"/>
    <col min="9" max="9" width="29.42578125" style="441" customWidth="1"/>
    <col min="10" max="10" width="19.7109375" style="441" customWidth="1"/>
    <col min="11" max="16384" width="8.85546875" style="441"/>
  </cols>
  <sheetData>
    <row r="1" spans="1:10" ht="56.25" customHeight="1" thickBot="1">
      <c r="A1" s="348"/>
      <c r="B1" s="453" t="s">
        <v>2146</v>
      </c>
      <c r="C1" s="616" t="s">
        <v>2149</v>
      </c>
      <c r="D1" s="616" t="s">
        <v>5053</v>
      </c>
      <c r="E1" s="616" t="s">
        <v>2153</v>
      </c>
      <c r="F1" s="618" t="s">
        <v>2145</v>
      </c>
      <c r="G1" s="618" t="s">
        <v>2819</v>
      </c>
      <c r="H1" s="619" t="s">
        <v>2893</v>
      </c>
      <c r="I1" s="617" t="s">
        <v>5052</v>
      </c>
    </row>
    <row r="2" spans="1:10" s="444" customFormat="1" ht="120.75" thickBot="1">
      <c r="A2" s="348">
        <v>1</v>
      </c>
      <c r="B2" s="281" t="s">
        <v>2148</v>
      </c>
      <c r="C2" s="461" t="s">
        <v>2150</v>
      </c>
      <c r="D2" s="461" t="s">
        <v>2151</v>
      </c>
      <c r="E2" s="461" t="s">
        <v>2164</v>
      </c>
      <c r="F2" s="620" t="s">
        <v>2163</v>
      </c>
      <c r="G2" s="621" t="s">
        <v>673</v>
      </c>
      <c r="H2" s="622" t="s">
        <v>2920</v>
      </c>
      <c r="I2" s="623" t="s">
        <v>5054</v>
      </c>
      <c r="J2" s="281" t="s">
        <v>5055</v>
      </c>
    </row>
    <row r="3" spans="1:10" s="444" customFormat="1">
      <c r="A3" s="348">
        <v>2</v>
      </c>
      <c r="B3" s="281" t="s">
        <v>2152</v>
      </c>
      <c r="C3" s="281"/>
      <c r="D3" s="281"/>
      <c r="E3" s="281"/>
      <c r="F3" s="282"/>
      <c r="H3" s="608"/>
      <c r="I3" s="445"/>
    </row>
    <row r="4" spans="1:10" s="444" customFormat="1">
      <c r="A4" s="348">
        <v>3</v>
      </c>
      <c r="B4" s="281" t="s">
        <v>2155</v>
      </c>
      <c r="C4" s="281"/>
      <c r="D4" s="281"/>
      <c r="E4" s="281"/>
      <c r="F4" s="282"/>
      <c r="H4" s="609"/>
      <c r="I4" s="445"/>
    </row>
    <row r="5" spans="1:10" s="444" customFormat="1">
      <c r="A5" s="348">
        <v>4</v>
      </c>
      <c r="B5" s="281" t="s">
        <v>2157</v>
      </c>
      <c r="C5" s="281"/>
      <c r="D5" s="281"/>
      <c r="E5" s="281"/>
      <c r="F5" s="282"/>
      <c r="G5" s="282"/>
      <c r="H5" s="609"/>
      <c r="I5" s="445"/>
    </row>
    <row r="6" spans="1:10" s="444" customFormat="1">
      <c r="A6" s="348">
        <v>5</v>
      </c>
      <c r="B6" s="281" t="s">
        <v>2160</v>
      </c>
      <c r="C6" s="281"/>
      <c r="D6" s="281"/>
      <c r="E6" s="281"/>
      <c r="F6" s="282"/>
      <c r="H6" s="609"/>
      <c r="I6" s="445"/>
    </row>
    <row r="7" spans="1:10" s="444" customFormat="1" ht="30">
      <c r="A7" s="348">
        <v>6</v>
      </c>
      <c r="B7" s="281" t="s">
        <v>2487</v>
      </c>
      <c r="C7" s="281"/>
      <c r="D7" s="281"/>
      <c r="E7" s="281"/>
      <c r="G7" s="282"/>
      <c r="H7" s="609"/>
      <c r="I7" s="445"/>
    </row>
    <row r="8" spans="1:10" s="444" customFormat="1">
      <c r="A8" s="348">
        <v>7</v>
      </c>
      <c r="B8" s="281" t="s">
        <v>2535</v>
      </c>
      <c r="C8" s="281"/>
      <c r="D8" s="281"/>
      <c r="E8" s="281"/>
      <c r="F8" s="282"/>
      <c r="H8" s="609"/>
      <c r="I8" s="445"/>
    </row>
    <row r="9" spans="1:10">
      <c r="A9" s="348">
        <v>8</v>
      </c>
      <c r="B9" s="370" t="s">
        <v>2687</v>
      </c>
      <c r="C9" s="281"/>
      <c r="D9" s="281"/>
      <c r="E9" s="281"/>
      <c r="F9" s="390"/>
      <c r="G9" s="390"/>
      <c r="H9" s="609"/>
    </row>
    <row r="10" spans="1:10">
      <c r="A10" s="348">
        <v>9</v>
      </c>
      <c r="B10" s="370" t="s">
        <v>2558</v>
      </c>
      <c r="C10" s="454"/>
      <c r="D10" s="281"/>
      <c r="E10" s="281"/>
      <c r="F10" s="444"/>
      <c r="G10" s="446"/>
      <c r="H10" s="609"/>
    </row>
    <row r="11" spans="1:10">
      <c r="A11" s="348">
        <v>10</v>
      </c>
      <c r="B11" s="370" t="s">
        <v>2559</v>
      </c>
      <c r="C11" s="281"/>
      <c r="D11" s="281"/>
      <c r="E11" s="281"/>
      <c r="F11" s="444"/>
      <c r="G11" s="444"/>
      <c r="H11" s="609"/>
    </row>
    <row r="12" spans="1:10" s="444" customFormat="1">
      <c r="A12" s="348">
        <v>11</v>
      </c>
      <c r="B12" s="370" t="s">
        <v>2584</v>
      </c>
      <c r="C12" s="281"/>
      <c r="D12" s="281"/>
      <c r="E12" s="281"/>
      <c r="F12" s="282"/>
      <c r="H12" s="609"/>
      <c r="I12" s="445"/>
    </row>
    <row r="13" spans="1:10" s="444" customFormat="1" ht="30">
      <c r="A13" s="348">
        <v>12</v>
      </c>
      <c r="B13" s="370" t="s">
        <v>2790</v>
      </c>
      <c r="C13" s="281"/>
      <c r="D13" s="281"/>
      <c r="E13" s="281"/>
      <c r="H13" s="609"/>
      <c r="I13" s="445"/>
    </row>
    <row r="14" spans="1:10" s="444" customFormat="1">
      <c r="A14" s="348">
        <v>13</v>
      </c>
      <c r="B14" s="281" t="s">
        <v>2791</v>
      </c>
      <c r="C14" s="281"/>
      <c r="D14" s="281"/>
      <c r="E14" s="281"/>
      <c r="H14" s="609"/>
      <c r="I14" s="445"/>
    </row>
    <row r="15" spans="1:10" s="444" customFormat="1">
      <c r="A15" s="348">
        <v>14</v>
      </c>
      <c r="B15" s="370" t="s">
        <v>2794</v>
      </c>
      <c r="C15" s="281"/>
      <c r="D15" s="281"/>
      <c r="E15" s="281"/>
      <c r="H15" s="609"/>
      <c r="I15" s="445"/>
    </row>
    <row r="16" spans="1:10" s="447" customFormat="1">
      <c r="A16" s="384">
        <v>15</v>
      </c>
      <c r="B16" s="386" t="s">
        <v>2824</v>
      </c>
      <c r="C16" s="386"/>
      <c r="D16" s="386"/>
      <c r="E16" s="386"/>
      <c r="H16" s="610"/>
      <c r="I16" s="448"/>
    </row>
    <row r="17" spans="1:9" s="444" customFormat="1">
      <c r="A17" s="348">
        <v>2</v>
      </c>
      <c r="B17" s="281" t="s">
        <v>2152</v>
      </c>
      <c r="C17" s="281"/>
      <c r="D17" s="281"/>
      <c r="E17" s="281"/>
      <c r="F17" s="282"/>
      <c r="H17" s="611"/>
      <c r="I17" s="445"/>
    </row>
    <row r="18" spans="1:9" s="449" customFormat="1">
      <c r="A18" s="456">
        <v>16</v>
      </c>
      <c r="B18" s="452" t="s">
        <v>2862</v>
      </c>
      <c r="C18" s="452"/>
      <c r="D18" s="452"/>
      <c r="E18" s="452"/>
      <c r="H18" s="612"/>
      <c r="I18" s="450"/>
    </row>
    <row r="19" spans="1:9" s="444" customFormat="1">
      <c r="A19" s="348">
        <v>17</v>
      </c>
      <c r="B19" s="281" t="s">
        <v>2879</v>
      </c>
      <c r="C19" s="281"/>
      <c r="D19" s="281"/>
      <c r="E19" s="281"/>
      <c r="F19" s="282"/>
      <c r="H19" s="609"/>
      <c r="I19" s="445"/>
    </row>
    <row r="20" spans="1:9">
      <c r="A20" s="348">
        <v>18</v>
      </c>
      <c r="B20" s="370" t="s">
        <v>2888</v>
      </c>
      <c r="C20" s="370"/>
      <c r="D20" s="370"/>
      <c r="E20" s="370"/>
      <c r="F20" s="444"/>
      <c r="G20" s="444"/>
      <c r="H20" s="613"/>
    </row>
    <row r="21" spans="1:9" s="451" customFormat="1">
      <c r="A21" s="384">
        <v>19</v>
      </c>
      <c r="B21" s="386" t="s">
        <v>2897</v>
      </c>
      <c r="C21" s="386"/>
      <c r="D21" s="386"/>
      <c r="E21" s="386"/>
      <c r="F21" s="447"/>
      <c r="G21" s="447"/>
      <c r="H21" s="610"/>
    </row>
    <row r="22" spans="1:9">
      <c r="A22" s="348">
        <v>20</v>
      </c>
      <c r="B22" s="370" t="s">
        <v>2899</v>
      </c>
      <c r="C22" s="370"/>
      <c r="D22" s="370"/>
      <c r="E22" s="370"/>
      <c r="F22" s="444"/>
      <c r="G22" s="444"/>
      <c r="H22" s="613"/>
    </row>
    <row r="23" spans="1:9">
      <c r="A23" s="348">
        <v>21</v>
      </c>
      <c r="B23" s="370" t="s">
        <v>2921</v>
      </c>
      <c r="C23" s="370"/>
      <c r="D23" s="370"/>
      <c r="E23" s="370"/>
      <c r="F23" s="444"/>
      <c r="G23" s="444"/>
      <c r="H23" s="613"/>
    </row>
    <row r="24" spans="1:9" s="451" customFormat="1">
      <c r="A24" s="384">
        <v>22</v>
      </c>
      <c r="B24" s="386" t="s">
        <v>2906</v>
      </c>
      <c r="C24" s="386"/>
      <c r="D24" s="386"/>
      <c r="E24" s="386"/>
      <c r="F24" s="447"/>
      <c r="G24" s="447"/>
      <c r="H24" s="610"/>
    </row>
    <row r="25" spans="1:9">
      <c r="A25" s="348">
        <v>8</v>
      </c>
      <c r="B25" s="370" t="s">
        <v>2687</v>
      </c>
      <c r="C25" s="281"/>
      <c r="D25" s="281"/>
      <c r="E25" s="281"/>
      <c r="F25" s="390"/>
      <c r="G25" s="390"/>
      <c r="H25" s="613"/>
    </row>
    <row r="26" spans="1:9" s="451" customFormat="1">
      <c r="A26" s="384">
        <v>9</v>
      </c>
      <c r="B26" s="386" t="s">
        <v>2879</v>
      </c>
      <c r="C26" s="386"/>
      <c r="D26" s="386"/>
      <c r="E26" s="386"/>
      <c r="F26" s="447"/>
      <c r="G26" s="447"/>
      <c r="H26" s="610"/>
    </row>
    <row r="27" spans="1:9">
      <c r="A27" s="348">
        <v>10</v>
      </c>
      <c r="B27" s="370" t="s">
        <v>2794</v>
      </c>
      <c r="C27" s="370"/>
      <c r="D27" s="281"/>
      <c r="E27" s="281"/>
      <c r="F27" s="444"/>
      <c r="G27" s="444"/>
      <c r="H27" s="609"/>
    </row>
    <row r="28" spans="1:9">
      <c r="A28" s="348">
        <v>11</v>
      </c>
      <c r="B28" s="281" t="s">
        <v>3222</v>
      </c>
      <c r="C28" s="386"/>
      <c r="D28" s="281"/>
      <c r="E28" s="386"/>
      <c r="F28" s="444"/>
      <c r="G28" s="444"/>
      <c r="H28" s="610"/>
    </row>
    <row r="29" spans="1:9">
      <c r="A29" s="348"/>
      <c r="B29" s="281"/>
      <c r="C29" s="281"/>
      <c r="D29" s="281"/>
      <c r="E29" s="281"/>
      <c r="F29" s="444"/>
      <c r="G29" s="444"/>
      <c r="H29" s="609"/>
    </row>
    <row r="30" spans="1:9" ht="30">
      <c r="A30" s="348">
        <v>12</v>
      </c>
      <c r="B30" s="281" t="s">
        <v>3375</v>
      </c>
      <c r="C30" s="457"/>
      <c r="D30" s="281"/>
      <c r="E30" s="281"/>
      <c r="F30" s="444"/>
      <c r="G30" s="444"/>
      <c r="H30" s="609"/>
    </row>
    <row r="31" spans="1:9">
      <c r="A31" s="348">
        <v>13</v>
      </c>
      <c r="B31" s="281" t="s">
        <v>3376</v>
      </c>
      <c r="C31" s="453"/>
      <c r="D31" s="281"/>
      <c r="E31" s="281"/>
      <c r="F31" s="444"/>
      <c r="G31" s="444"/>
      <c r="H31" s="609"/>
    </row>
    <row r="32" spans="1:9" ht="30">
      <c r="A32" s="348">
        <v>14</v>
      </c>
      <c r="B32" s="281" t="s">
        <v>3377</v>
      </c>
      <c r="C32" s="453"/>
      <c r="D32" s="281"/>
      <c r="E32" s="281"/>
      <c r="F32" s="444"/>
      <c r="G32" s="444"/>
      <c r="H32" s="609"/>
    </row>
    <row r="33" spans="1:9" ht="30">
      <c r="A33" s="381">
        <v>15</v>
      </c>
      <c r="B33" s="303" t="s">
        <v>3379</v>
      </c>
      <c r="C33" s="459"/>
      <c r="D33" s="303"/>
      <c r="E33" s="303"/>
      <c r="F33" s="460"/>
      <c r="G33" s="460"/>
      <c r="H33" s="614"/>
    </row>
    <row r="34" spans="1:9" s="444" customFormat="1" ht="30">
      <c r="A34" s="348">
        <v>16</v>
      </c>
      <c r="B34" s="281" t="s">
        <v>3381</v>
      </c>
      <c r="C34" s="453"/>
      <c r="D34" s="281"/>
      <c r="E34" s="281"/>
      <c r="H34" s="609"/>
      <c r="I34" s="445"/>
    </row>
    <row r="35" spans="1:9" s="444" customFormat="1">
      <c r="A35" s="348">
        <v>17</v>
      </c>
      <c r="B35" s="281" t="s">
        <v>3383</v>
      </c>
      <c r="C35" s="453"/>
      <c r="D35" s="281"/>
      <c r="E35" s="281"/>
      <c r="H35" s="609"/>
      <c r="I35" s="445"/>
    </row>
    <row r="36" spans="1:9" s="463" customFormat="1">
      <c r="A36" s="416">
        <v>18</v>
      </c>
      <c r="B36" s="261" t="s">
        <v>3384</v>
      </c>
      <c r="C36" s="327"/>
      <c r="D36" s="461"/>
      <c r="E36" s="461"/>
      <c r="F36" s="462"/>
      <c r="G36" s="462"/>
      <c r="H36" s="615"/>
    </row>
    <row r="37" spans="1:9">
      <c r="C37" s="46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3"/>
  <sheetViews>
    <sheetView topLeftCell="B92" workbookViewId="0">
      <selection activeCell="K100" sqref="K100"/>
    </sheetView>
  </sheetViews>
  <sheetFormatPr defaultColWidth="9.140625" defaultRowHeight="15"/>
  <cols>
    <col min="1" max="1" width="56.7109375" style="13" customWidth="1"/>
    <col min="2" max="2" width="12.42578125" style="13" bestFit="1" customWidth="1"/>
    <col min="3" max="3" width="8.28515625" style="14" bestFit="1" customWidth="1"/>
    <col min="4" max="4" width="7.5703125" style="14" bestFit="1" customWidth="1"/>
    <col min="5" max="5" width="12" style="14" bestFit="1" customWidth="1"/>
    <col min="6" max="6" width="12.5703125" style="14" bestFit="1" customWidth="1"/>
    <col min="7" max="7" width="8.28515625" style="14" bestFit="1" customWidth="1"/>
    <col min="8" max="8" width="8.7109375" style="14" bestFit="1" customWidth="1"/>
    <col min="9" max="9" width="10.7109375" style="14" bestFit="1" customWidth="1"/>
    <col min="10" max="259" width="9.140625" style="13"/>
    <col min="260" max="260" width="56.7109375" style="13" customWidth="1"/>
    <col min="261" max="261" width="12.42578125" style="13" bestFit="1" customWidth="1"/>
    <col min="262" max="262" width="8.28515625" style="13" bestFit="1" customWidth="1"/>
    <col min="263" max="263" width="7.5703125" style="13" bestFit="1" customWidth="1"/>
    <col min="264" max="264" width="12" style="13" bestFit="1" customWidth="1"/>
    <col min="265" max="265" width="12.5703125" style="13" bestFit="1" customWidth="1"/>
    <col min="266" max="266" width="8.28515625" style="13" bestFit="1" customWidth="1"/>
    <col min="267" max="267" width="8.7109375" style="13" bestFit="1" customWidth="1"/>
    <col min="268" max="268" width="10.7109375" style="13" bestFit="1" customWidth="1"/>
    <col min="269" max="515" width="9.140625" style="13"/>
    <col min="516" max="516" width="56.7109375" style="13" customWidth="1"/>
    <col min="517" max="517" width="12.42578125" style="13" bestFit="1" customWidth="1"/>
    <col min="518" max="518" width="8.28515625" style="13" bestFit="1" customWidth="1"/>
    <col min="519" max="519" width="7.5703125" style="13" bestFit="1" customWidth="1"/>
    <col min="520" max="520" width="12" style="13" bestFit="1" customWidth="1"/>
    <col min="521" max="521" width="12.5703125" style="13" bestFit="1" customWidth="1"/>
    <col min="522" max="522" width="8.28515625" style="13" bestFit="1" customWidth="1"/>
    <col min="523" max="523" width="8.7109375" style="13" bestFit="1" customWidth="1"/>
    <col min="524" max="524" width="10.7109375" style="13" bestFit="1" customWidth="1"/>
    <col min="525" max="771" width="9.140625" style="13"/>
    <col min="772" max="772" width="56.7109375" style="13" customWidth="1"/>
    <col min="773" max="773" width="12.42578125" style="13" bestFit="1" customWidth="1"/>
    <col min="774" max="774" width="8.28515625" style="13" bestFit="1" customWidth="1"/>
    <col min="775" max="775" width="7.5703125" style="13" bestFit="1" customWidth="1"/>
    <col min="776" max="776" width="12" style="13" bestFit="1" customWidth="1"/>
    <col min="777" max="777" width="12.5703125" style="13" bestFit="1" customWidth="1"/>
    <col min="778" max="778" width="8.28515625" style="13" bestFit="1" customWidth="1"/>
    <col min="779" max="779" width="8.7109375" style="13" bestFit="1" customWidth="1"/>
    <col min="780" max="780" width="10.7109375" style="13" bestFit="1" customWidth="1"/>
    <col min="781" max="1027" width="9.140625" style="13"/>
    <col min="1028" max="1028" width="56.7109375" style="13" customWidth="1"/>
    <col min="1029" max="1029" width="12.42578125" style="13" bestFit="1" customWidth="1"/>
    <col min="1030" max="1030" width="8.28515625" style="13" bestFit="1" customWidth="1"/>
    <col min="1031" max="1031" width="7.5703125" style="13" bestFit="1" customWidth="1"/>
    <col min="1032" max="1032" width="12" style="13" bestFit="1" customWidth="1"/>
    <col min="1033" max="1033" width="12.5703125" style="13" bestFit="1" customWidth="1"/>
    <col min="1034" max="1034" width="8.28515625" style="13" bestFit="1" customWidth="1"/>
    <col min="1035" max="1035" width="8.7109375" style="13" bestFit="1" customWidth="1"/>
    <col min="1036" max="1036" width="10.7109375" style="13" bestFit="1" customWidth="1"/>
    <col min="1037" max="1283" width="9.140625" style="13"/>
    <col min="1284" max="1284" width="56.7109375" style="13" customWidth="1"/>
    <col min="1285" max="1285" width="12.42578125" style="13" bestFit="1" customWidth="1"/>
    <col min="1286" max="1286" width="8.28515625" style="13" bestFit="1" customWidth="1"/>
    <col min="1287" max="1287" width="7.5703125" style="13" bestFit="1" customWidth="1"/>
    <col min="1288" max="1288" width="12" style="13" bestFit="1" customWidth="1"/>
    <col min="1289" max="1289" width="12.5703125" style="13" bestFit="1" customWidth="1"/>
    <col min="1290" max="1290" width="8.28515625" style="13" bestFit="1" customWidth="1"/>
    <col min="1291" max="1291" width="8.7109375" style="13" bestFit="1" customWidth="1"/>
    <col min="1292" max="1292" width="10.7109375" style="13" bestFit="1" customWidth="1"/>
    <col min="1293" max="1539" width="9.140625" style="13"/>
    <col min="1540" max="1540" width="56.7109375" style="13" customWidth="1"/>
    <col min="1541" max="1541" width="12.42578125" style="13" bestFit="1" customWidth="1"/>
    <col min="1542" max="1542" width="8.28515625" style="13" bestFit="1" customWidth="1"/>
    <col min="1543" max="1543" width="7.5703125" style="13" bestFit="1" customWidth="1"/>
    <col min="1544" max="1544" width="12" style="13" bestFit="1" customWidth="1"/>
    <col min="1545" max="1545" width="12.5703125" style="13" bestFit="1" customWidth="1"/>
    <col min="1546" max="1546" width="8.28515625" style="13" bestFit="1" customWidth="1"/>
    <col min="1547" max="1547" width="8.7109375" style="13" bestFit="1" customWidth="1"/>
    <col min="1548" max="1548" width="10.7109375" style="13" bestFit="1" customWidth="1"/>
    <col min="1549" max="1795" width="9.140625" style="13"/>
    <col min="1796" max="1796" width="56.7109375" style="13" customWidth="1"/>
    <col min="1797" max="1797" width="12.42578125" style="13" bestFit="1" customWidth="1"/>
    <col min="1798" max="1798" width="8.28515625" style="13" bestFit="1" customWidth="1"/>
    <col min="1799" max="1799" width="7.5703125" style="13" bestFit="1" customWidth="1"/>
    <col min="1800" max="1800" width="12" style="13" bestFit="1" customWidth="1"/>
    <col min="1801" max="1801" width="12.5703125" style="13" bestFit="1" customWidth="1"/>
    <col min="1802" max="1802" width="8.28515625" style="13" bestFit="1" customWidth="1"/>
    <col min="1803" max="1803" width="8.7109375" style="13" bestFit="1" customWidth="1"/>
    <col min="1804" max="1804" width="10.7109375" style="13" bestFit="1" customWidth="1"/>
    <col min="1805" max="2051" width="9.140625" style="13"/>
    <col min="2052" max="2052" width="56.7109375" style="13" customWidth="1"/>
    <col min="2053" max="2053" width="12.42578125" style="13" bestFit="1" customWidth="1"/>
    <col min="2054" max="2054" width="8.28515625" style="13" bestFit="1" customWidth="1"/>
    <col min="2055" max="2055" width="7.5703125" style="13" bestFit="1" customWidth="1"/>
    <col min="2056" max="2056" width="12" style="13" bestFit="1" customWidth="1"/>
    <col min="2057" max="2057" width="12.5703125" style="13" bestFit="1" customWidth="1"/>
    <col min="2058" max="2058" width="8.28515625" style="13" bestFit="1" customWidth="1"/>
    <col min="2059" max="2059" width="8.7109375" style="13" bestFit="1" customWidth="1"/>
    <col min="2060" max="2060" width="10.7109375" style="13" bestFit="1" customWidth="1"/>
    <col min="2061" max="2307" width="9.140625" style="13"/>
    <col min="2308" max="2308" width="56.7109375" style="13" customWidth="1"/>
    <col min="2309" max="2309" width="12.42578125" style="13" bestFit="1" customWidth="1"/>
    <col min="2310" max="2310" width="8.28515625" style="13" bestFit="1" customWidth="1"/>
    <col min="2311" max="2311" width="7.5703125" style="13" bestFit="1" customWidth="1"/>
    <col min="2312" max="2312" width="12" style="13" bestFit="1" customWidth="1"/>
    <col min="2313" max="2313" width="12.5703125" style="13" bestFit="1" customWidth="1"/>
    <col min="2314" max="2314" width="8.28515625" style="13" bestFit="1" customWidth="1"/>
    <col min="2315" max="2315" width="8.7109375" style="13" bestFit="1" customWidth="1"/>
    <col min="2316" max="2316" width="10.7109375" style="13" bestFit="1" customWidth="1"/>
    <col min="2317" max="2563" width="9.140625" style="13"/>
    <col min="2564" max="2564" width="56.7109375" style="13" customWidth="1"/>
    <col min="2565" max="2565" width="12.42578125" style="13" bestFit="1" customWidth="1"/>
    <col min="2566" max="2566" width="8.28515625" style="13" bestFit="1" customWidth="1"/>
    <col min="2567" max="2567" width="7.5703125" style="13" bestFit="1" customWidth="1"/>
    <col min="2568" max="2568" width="12" style="13" bestFit="1" customWidth="1"/>
    <col min="2569" max="2569" width="12.5703125" style="13" bestFit="1" customWidth="1"/>
    <col min="2570" max="2570" width="8.28515625" style="13" bestFit="1" customWidth="1"/>
    <col min="2571" max="2571" width="8.7109375" style="13" bestFit="1" customWidth="1"/>
    <col min="2572" max="2572" width="10.7109375" style="13" bestFit="1" customWidth="1"/>
    <col min="2573" max="2819" width="9.140625" style="13"/>
    <col min="2820" max="2820" width="56.7109375" style="13" customWidth="1"/>
    <col min="2821" max="2821" width="12.42578125" style="13" bestFit="1" customWidth="1"/>
    <col min="2822" max="2822" width="8.28515625" style="13" bestFit="1" customWidth="1"/>
    <col min="2823" max="2823" width="7.5703125" style="13" bestFit="1" customWidth="1"/>
    <col min="2824" max="2824" width="12" style="13" bestFit="1" customWidth="1"/>
    <col min="2825" max="2825" width="12.5703125" style="13" bestFit="1" customWidth="1"/>
    <col min="2826" max="2826" width="8.28515625" style="13" bestFit="1" customWidth="1"/>
    <col min="2827" max="2827" width="8.7109375" style="13" bestFit="1" customWidth="1"/>
    <col min="2828" max="2828" width="10.7109375" style="13" bestFit="1" customWidth="1"/>
    <col min="2829" max="3075" width="9.140625" style="13"/>
    <col min="3076" max="3076" width="56.7109375" style="13" customWidth="1"/>
    <col min="3077" max="3077" width="12.42578125" style="13" bestFit="1" customWidth="1"/>
    <col min="3078" max="3078" width="8.28515625" style="13" bestFit="1" customWidth="1"/>
    <col min="3079" max="3079" width="7.5703125" style="13" bestFit="1" customWidth="1"/>
    <col min="3080" max="3080" width="12" style="13" bestFit="1" customWidth="1"/>
    <col min="3081" max="3081" width="12.5703125" style="13" bestFit="1" customWidth="1"/>
    <col min="3082" max="3082" width="8.28515625" style="13" bestFit="1" customWidth="1"/>
    <col min="3083" max="3083" width="8.7109375" style="13" bestFit="1" customWidth="1"/>
    <col min="3084" max="3084" width="10.7109375" style="13" bestFit="1" customWidth="1"/>
    <col min="3085" max="3331" width="9.140625" style="13"/>
    <col min="3332" max="3332" width="56.7109375" style="13" customWidth="1"/>
    <col min="3333" max="3333" width="12.42578125" style="13" bestFit="1" customWidth="1"/>
    <col min="3334" max="3334" width="8.28515625" style="13" bestFit="1" customWidth="1"/>
    <col min="3335" max="3335" width="7.5703125" style="13" bestFit="1" customWidth="1"/>
    <col min="3336" max="3336" width="12" style="13" bestFit="1" customWidth="1"/>
    <col min="3337" max="3337" width="12.5703125" style="13" bestFit="1" customWidth="1"/>
    <col min="3338" max="3338" width="8.28515625" style="13" bestFit="1" customWidth="1"/>
    <col min="3339" max="3339" width="8.7109375" style="13" bestFit="1" customWidth="1"/>
    <col min="3340" max="3340" width="10.7109375" style="13" bestFit="1" customWidth="1"/>
    <col min="3341" max="3587" width="9.140625" style="13"/>
    <col min="3588" max="3588" width="56.7109375" style="13" customWidth="1"/>
    <col min="3589" max="3589" width="12.42578125" style="13" bestFit="1" customWidth="1"/>
    <col min="3590" max="3590" width="8.28515625" style="13" bestFit="1" customWidth="1"/>
    <col min="3591" max="3591" width="7.5703125" style="13" bestFit="1" customWidth="1"/>
    <col min="3592" max="3592" width="12" style="13" bestFit="1" customWidth="1"/>
    <col min="3593" max="3593" width="12.5703125" style="13" bestFit="1" customWidth="1"/>
    <col min="3594" max="3594" width="8.28515625" style="13" bestFit="1" customWidth="1"/>
    <col min="3595" max="3595" width="8.7109375" style="13" bestFit="1" customWidth="1"/>
    <col min="3596" max="3596" width="10.7109375" style="13" bestFit="1" customWidth="1"/>
    <col min="3597" max="3843" width="9.140625" style="13"/>
    <col min="3844" max="3844" width="56.7109375" style="13" customWidth="1"/>
    <col min="3845" max="3845" width="12.42578125" style="13" bestFit="1" customWidth="1"/>
    <col min="3846" max="3846" width="8.28515625" style="13" bestFit="1" customWidth="1"/>
    <col min="3847" max="3847" width="7.5703125" style="13" bestFit="1" customWidth="1"/>
    <col min="3848" max="3848" width="12" style="13" bestFit="1" customWidth="1"/>
    <col min="3849" max="3849" width="12.5703125" style="13" bestFit="1" customWidth="1"/>
    <col min="3850" max="3850" width="8.28515625" style="13" bestFit="1" customWidth="1"/>
    <col min="3851" max="3851" width="8.7109375" style="13" bestFit="1" customWidth="1"/>
    <col min="3852" max="3852" width="10.7109375" style="13" bestFit="1" customWidth="1"/>
    <col min="3853" max="4099" width="9.140625" style="13"/>
    <col min="4100" max="4100" width="56.7109375" style="13" customWidth="1"/>
    <col min="4101" max="4101" width="12.42578125" style="13" bestFit="1" customWidth="1"/>
    <col min="4102" max="4102" width="8.28515625" style="13" bestFit="1" customWidth="1"/>
    <col min="4103" max="4103" width="7.5703125" style="13" bestFit="1" customWidth="1"/>
    <col min="4104" max="4104" width="12" style="13" bestFit="1" customWidth="1"/>
    <col min="4105" max="4105" width="12.5703125" style="13" bestFit="1" customWidth="1"/>
    <col min="4106" max="4106" width="8.28515625" style="13" bestFit="1" customWidth="1"/>
    <col min="4107" max="4107" width="8.7109375" style="13" bestFit="1" customWidth="1"/>
    <col min="4108" max="4108" width="10.7109375" style="13" bestFit="1" customWidth="1"/>
    <col min="4109" max="4355" width="9.140625" style="13"/>
    <col min="4356" max="4356" width="56.7109375" style="13" customWidth="1"/>
    <col min="4357" max="4357" width="12.42578125" style="13" bestFit="1" customWidth="1"/>
    <col min="4358" max="4358" width="8.28515625" style="13" bestFit="1" customWidth="1"/>
    <col min="4359" max="4359" width="7.5703125" style="13" bestFit="1" customWidth="1"/>
    <col min="4360" max="4360" width="12" style="13" bestFit="1" customWidth="1"/>
    <col min="4361" max="4361" width="12.5703125" style="13" bestFit="1" customWidth="1"/>
    <col min="4362" max="4362" width="8.28515625" style="13" bestFit="1" customWidth="1"/>
    <col min="4363" max="4363" width="8.7109375" style="13" bestFit="1" customWidth="1"/>
    <col min="4364" max="4364" width="10.7109375" style="13" bestFit="1" customWidth="1"/>
    <col min="4365" max="4611" width="9.140625" style="13"/>
    <col min="4612" max="4612" width="56.7109375" style="13" customWidth="1"/>
    <col min="4613" max="4613" width="12.42578125" style="13" bestFit="1" customWidth="1"/>
    <col min="4614" max="4614" width="8.28515625" style="13" bestFit="1" customWidth="1"/>
    <col min="4615" max="4615" width="7.5703125" style="13" bestFit="1" customWidth="1"/>
    <col min="4616" max="4616" width="12" style="13" bestFit="1" customWidth="1"/>
    <col min="4617" max="4617" width="12.5703125" style="13" bestFit="1" customWidth="1"/>
    <col min="4618" max="4618" width="8.28515625" style="13" bestFit="1" customWidth="1"/>
    <col min="4619" max="4619" width="8.7109375" style="13" bestFit="1" customWidth="1"/>
    <col min="4620" max="4620" width="10.7109375" style="13" bestFit="1" customWidth="1"/>
    <col min="4621" max="4867" width="9.140625" style="13"/>
    <col min="4868" max="4868" width="56.7109375" style="13" customWidth="1"/>
    <col min="4869" max="4869" width="12.42578125" style="13" bestFit="1" customWidth="1"/>
    <col min="4870" max="4870" width="8.28515625" style="13" bestFit="1" customWidth="1"/>
    <col min="4871" max="4871" width="7.5703125" style="13" bestFit="1" customWidth="1"/>
    <col min="4872" max="4872" width="12" style="13" bestFit="1" customWidth="1"/>
    <col min="4873" max="4873" width="12.5703125" style="13" bestFit="1" customWidth="1"/>
    <col min="4874" max="4874" width="8.28515625" style="13" bestFit="1" customWidth="1"/>
    <col min="4875" max="4875" width="8.7109375" style="13" bestFit="1" customWidth="1"/>
    <col min="4876" max="4876" width="10.7109375" style="13" bestFit="1" customWidth="1"/>
    <col min="4877" max="5123" width="9.140625" style="13"/>
    <col min="5124" max="5124" width="56.7109375" style="13" customWidth="1"/>
    <col min="5125" max="5125" width="12.42578125" style="13" bestFit="1" customWidth="1"/>
    <col min="5126" max="5126" width="8.28515625" style="13" bestFit="1" customWidth="1"/>
    <col min="5127" max="5127" width="7.5703125" style="13" bestFit="1" customWidth="1"/>
    <col min="5128" max="5128" width="12" style="13" bestFit="1" customWidth="1"/>
    <col min="5129" max="5129" width="12.5703125" style="13" bestFit="1" customWidth="1"/>
    <col min="5130" max="5130" width="8.28515625" style="13" bestFit="1" customWidth="1"/>
    <col min="5131" max="5131" width="8.7109375" style="13" bestFit="1" customWidth="1"/>
    <col min="5132" max="5132" width="10.7109375" style="13" bestFit="1" customWidth="1"/>
    <col min="5133" max="5379" width="9.140625" style="13"/>
    <col min="5380" max="5380" width="56.7109375" style="13" customWidth="1"/>
    <col min="5381" max="5381" width="12.42578125" style="13" bestFit="1" customWidth="1"/>
    <col min="5382" max="5382" width="8.28515625" style="13" bestFit="1" customWidth="1"/>
    <col min="5383" max="5383" width="7.5703125" style="13" bestFit="1" customWidth="1"/>
    <col min="5384" max="5384" width="12" style="13" bestFit="1" customWidth="1"/>
    <col min="5385" max="5385" width="12.5703125" style="13" bestFit="1" customWidth="1"/>
    <col min="5386" max="5386" width="8.28515625" style="13" bestFit="1" customWidth="1"/>
    <col min="5387" max="5387" width="8.7109375" style="13" bestFit="1" customWidth="1"/>
    <col min="5388" max="5388" width="10.7109375" style="13" bestFit="1" customWidth="1"/>
    <col min="5389" max="5635" width="9.140625" style="13"/>
    <col min="5636" max="5636" width="56.7109375" style="13" customWidth="1"/>
    <col min="5637" max="5637" width="12.42578125" style="13" bestFit="1" customWidth="1"/>
    <col min="5638" max="5638" width="8.28515625" style="13" bestFit="1" customWidth="1"/>
    <col min="5639" max="5639" width="7.5703125" style="13" bestFit="1" customWidth="1"/>
    <col min="5640" max="5640" width="12" style="13" bestFit="1" customWidth="1"/>
    <col min="5641" max="5641" width="12.5703125" style="13" bestFit="1" customWidth="1"/>
    <col min="5642" max="5642" width="8.28515625" style="13" bestFit="1" customWidth="1"/>
    <col min="5643" max="5643" width="8.7109375" style="13" bestFit="1" customWidth="1"/>
    <col min="5644" max="5644" width="10.7109375" style="13" bestFit="1" customWidth="1"/>
    <col min="5645" max="5891" width="9.140625" style="13"/>
    <col min="5892" max="5892" width="56.7109375" style="13" customWidth="1"/>
    <col min="5893" max="5893" width="12.42578125" style="13" bestFit="1" customWidth="1"/>
    <col min="5894" max="5894" width="8.28515625" style="13" bestFit="1" customWidth="1"/>
    <col min="5895" max="5895" width="7.5703125" style="13" bestFit="1" customWidth="1"/>
    <col min="5896" max="5896" width="12" style="13" bestFit="1" customWidth="1"/>
    <col min="5897" max="5897" width="12.5703125" style="13" bestFit="1" customWidth="1"/>
    <col min="5898" max="5898" width="8.28515625" style="13" bestFit="1" customWidth="1"/>
    <col min="5899" max="5899" width="8.7109375" style="13" bestFit="1" customWidth="1"/>
    <col min="5900" max="5900" width="10.7109375" style="13" bestFit="1" customWidth="1"/>
    <col min="5901" max="6147" width="9.140625" style="13"/>
    <col min="6148" max="6148" width="56.7109375" style="13" customWidth="1"/>
    <col min="6149" max="6149" width="12.42578125" style="13" bestFit="1" customWidth="1"/>
    <col min="6150" max="6150" width="8.28515625" style="13" bestFit="1" customWidth="1"/>
    <col min="6151" max="6151" width="7.5703125" style="13" bestFit="1" customWidth="1"/>
    <col min="6152" max="6152" width="12" style="13" bestFit="1" customWidth="1"/>
    <col min="6153" max="6153" width="12.5703125" style="13" bestFit="1" customWidth="1"/>
    <col min="6154" max="6154" width="8.28515625" style="13" bestFit="1" customWidth="1"/>
    <col min="6155" max="6155" width="8.7109375" style="13" bestFit="1" customWidth="1"/>
    <col min="6156" max="6156" width="10.7109375" style="13" bestFit="1" customWidth="1"/>
    <col min="6157" max="6403" width="9.140625" style="13"/>
    <col min="6404" max="6404" width="56.7109375" style="13" customWidth="1"/>
    <col min="6405" max="6405" width="12.42578125" style="13" bestFit="1" customWidth="1"/>
    <col min="6406" max="6406" width="8.28515625" style="13" bestFit="1" customWidth="1"/>
    <col min="6407" max="6407" width="7.5703125" style="13" bestFit="1" customWidth="1"/>
    <col min="6408" max="6408" width="12" style="13" bestFit="1" customWidth="1"/>
    <col min="6409" max="6409" width="12.5703125" style="13" bestFit="1" customWidth="1"/>
    <col min="6410" max="6410" width="8.28515625" style="13" bestFit="1" customWidth="1"/>
    <col min="6411" max="6411" width="8.7109375" style="13" bestFit="1" customWidth="1"/>
    <col min="6412" max="6412" width="10.7109375" style="13" bestFit="1" customWidth="1"/>
    <col min="6413" max="6659" width="9.140625" style="13"/>
    <col min="6660" max="6660" width="56.7109375" style="13" customWidth="1"/>
    <col min="6661" max="6661" width="12.42578125" style="13" bestFit="1" customWidth="1"/>
    <col min="6662" max="6662" width="8.28515625" style="13" bestFit="1" customWidth="1"/>
    <col min="6663" max="6663" width="7.5703125" style="13" bestFit="1" customWidth="1"/>
    <col min="6664" max="6664" width="12" style="13" bestFit="1" customWidth="1"/>
    <col min="6665" max="6665" width="12.5703125" style="13" bestFit="1" customWidth="1"/>
    <col min="6666" max="6666" width="8.28515625" style="13" bestFit="1" customWidth="1"/>
    <col min="6667" max="6667" width="8.7109375" style="13" bestFit="1" customWidth="1"/>
    <col min="6668" max="6668" width="10.7109375" style="13" bestFit="1" customWidth="1"/>
    <col min="6669" max="6915" width="9.140625" style="13"/>
    <col min="6916" max="6916" width="56.7109375" style="13" customWidth="1"/>
    <col min="6917" max="6917" width="12.42578125" style="13" bestFit="1" customWidth="1"/>
    <col min="6918" max="6918" width="8.28515625" style="13" bestFit="1" customWidth="1"/>
    <col min="6919" max="6919" width="7.5703125" style="13" bestFit="1" customWidth="1"/>
    <col min="6920" max="6920" width="12" style="13" bestFit="1" customWidth="1"/>
    <col min="6921" max="6921" width="12.5703125" style="13" bestFit="1" customWidth="1"/>
    <col min="6922" max="6922" width="8.28515625" style="13" bestFit="1" customWidth="1"/>
    <col min="6923" max="6923" width="8.7109375" style="13" bestFit="1" customWidth="1"/>
    <col min="6924" max="6924" width="10.7109375" style="13" bestFit="1" customWidth="1"/>
    <col min="6925" max="7171" width="9.140625" style="13"/>
    <col min="7172" max="7172" width="56.7109375" style="13" customWidth="1"/>
    <col min="7173" max="7173" width="12.42578125" style="13" bestFit="1" customWidth="1"/>
    <col min="7174" max="7174" width="8.28515625" style="13" bestFit="1" customWidth="1"/>
    <col min="7175" max="7175" width="7.5703125" style="13" bestFit="1" customWidth="1"/>
    <col min="7176" max="7176" width="12" style="13" bestFit="1" customWidth="1"/>
    <col min="7177" max="7177" width="12.5703125" style="13" bestFit="1" customWidth="1"/>
    <col min="7178" max="7178" width="8.28515625" style="13" bestFit="1" customWidth="1"/>
    <col min="7179" max="7179" width="8.7109375" style="13" bestFit="1" customWidth="1"/>
    <col min="7180" max="7180" width="10.7109375" style="13" bestFit="1" customWidth="1"/>
    <col min="7181" max="7427" width="9.140625" style="13"/>
    <col min="7428" max="7428" width="56.7109375" style="13" customWidth="1"/>
    <col min="7429" max="7429" width="12.42578125" style="13" bestFit="1" customWidth="1"/>
    <col min="7430" max="7430" width="8.28515625" style="13" bestFit="1" customWidth="1"/>
    <col min="7431" max="7431" width="7.5703125" style="13" bestFit="1" customWidth="1"/>
    <col min="7432" max="7432" width="12" style="13" bestFit="1" customWidth="1"/>
    <col min="7433" max="7433" width="12.5703125" style="13" bestFit="1" customWidth="1"/>
    <col min="7434" max="7434" width="8.28515625" style="13" bestFit="1" customWidth="1"/>
    <col min="7435" max="7435" width="8.7109375" style="13" bestFit="1" customWidth="1"/>
    <col min="7436" max="7436" width="10.7109375" style="13" bestFit="1" customWidth="1"/>
    <col min="7437" max="7683" width="9.140625" style="13"/>
    <col min="7684" max="7684" width="56.7109375" style="13" customWidth="1"/>
    <col min="7685" max="7685" width="12.42578125" style="13" bestFit="1" customWidth="1"/>
    <col min="7686" max="7686" width="8.28515625" style="13" bestFit="1" customWidth="1"/>
    <col min="7687" max="7687" width="7.5703125" style="13" bestFit="1" customWidth="1"/>
    <col min="7688" max="7688" width="12" style="13" bestFit="1" customWidth="1"/>
    <col min="7689" max="7689" width="12.5703125" style="13" bestFit="1" customWidth="1"/>
    <col min="7690" max="7690" width="8.28515625" style="13" bestFit="1" customWidth="1"/>
    <col min="7691" max="7691" width="8.7109375" style="13" bestFit="1" customWidth="1"/>
    <col min="7692" max="7692" width="10.7109375" style="13" bestFit="1" customWidth="1"/>
    <col min="7693" max="7939" width="9.140625" style="13"/>
    <col min="7940" max="7940" width="56.7109375" style="13" customWidth="1"/>
    <col min="7941" max="7941" width="12.42578125" style="13" bestFit="1" customWidth="1"/>
    <col min="7942" max="7942" width="8.28515625" style="13" bestFit="1" customWidth="1"/>
    <col min="7943" max="7943" width="7.5703125" style="13" bestFit="1" customWidth="1"/>
    <col min="7944" max="7944" width="12" style="13" bestFit="1" customWidth="1"/>
    <col min="7945" max="7945" width="12.5703125" style="13" bestFit="1" customWidth="1"/>
    <col min="7946" max="7946" width="8.28515625" style="13" bestFit="1" customWidth="1"/>
    <col min="7947" max="7947" width="8.7109375" style="13" bestFit="1" customWidth="1"/>
    <col min="7948" max="7948" width="10.7109375" style="13" bestFit="1" customWidth="1"/>
    <col min="7949" max="8195" width="9.140625" style="13"/>
    <col min="8196" max="8196" width="56.7109375" style="13" customWidth="1"/>
    <col min="8197" max="8197" width="12.42578125" style="13" bestFit="1" customWidth="1"/>
    <col min="8198" max="8198" width="8.28515625" style="13" bestFit="1" customWidth="1"/>
    <col min="8199" max="8199" width="7.5703125" style="13" bestFit="1" customWidth="1"/>
    <col min="8200" max="8200" width="12" style="13" bestFit="1" customWidth="1"/>
    <col min="8201" max="8201" width="12.5703125" style="13" bestFit="1" customWidth="1"/>
    <col min="8202" max="8202" width="8.28515625" style="13" bestFit="1" customWidth="1"/>
    <col min="8203" max="8203" width="8.7109375" style="13" bestFit="1" customWidth="1"/>
    <col min="8204" max="8204" width="10.7109375" style="13" bestFit="1" customWidth="1"/>
    <col min="8205" max="8451" width="9.140625" style="13"/>
    <col min="8452" max="8452" width="56.7109375" style="13" customWidth="1"/>
    <col min="8453" max="8453" width="12.42578125" style="13" bestFit="1" customWidth="1"/>
    <col min="8454" max="8454" width="8.28515625" style="13" bestFit="1" customWidth="1"/>
    <col min="8455" max="8455" width="7.5703125" style="13" bestFit="1" customWidth="1"/>
    <col min="8456" max="8456" width="12" style="13" bestFit="1" customWidth="1"/>
    <col min="8457" max="8457" width="12.5703125" style="13" bestFit="1" customWidth="1"/>
    <col min="8458" max="8458" width="8.28515625" style="13" bestFit="1" customWidth="1"/>
    <col min="8459" max="8459" width="8.7109375" style="13" bestFit="1" customWidth="1"/>
    <col min="8460" max="8460" width="10.7109375" style="13" bestFit="1" customWidth="1"/>
    <col min="8461" max="8707" width="9.140625" style="13"/>
    <col min="8708" max="8708" width="56.7109375" style="13" customWidth="1"/>
    <col min="8709" max="8709" width="12.42578125" style="13" bestFit="1" customWidth="1"/>
    <col min="8710" max="8710" width="8.28515625" style="13" bestFit="1" customWidth="1"/>
    <col min="8711" max="8711" width="7.5703125" style="13" bestFit="1" customWidth="1"/>
    <col min="8712" max="8712" width="12" style="13" bestFit="1" customWidth="1"/>
    <col min="8713" max="8713" width="12.5703125" style="13" bestFit="1" customWidth="1"/>
    <col min="8714" max="8714" width="8.28515625" style="13" bestFit="1" customWidth="1"/>
    <col min="8715" max="8715" width="8.7109375" style="13" bestFit="1" customWidth="1"/>
    <col min="8716" max="8716" width="10.7109375" style="13" bestFit="1" customWidth="1"/>
    <col min="8717" max="8963" width="9.140625" style="13"/>
    <col min="8964" max="8964" width="56.7109375" style="13" customWidth="1"/>
    <col min="8965" max="8965" width="12.42578125" style="13" bestFit="1" customWidth="1"/>
    <col min="8966" max="8966" width="8.28515625" style="13" bestFit="1" customWidth="1"/>
    <col min="8967" max="8967" width="7.5703125" style="13" bestFit="1" customWidth="1"/>
    <col min="8968" max="8968" width="12" style="13" bestFit="1" customWidth="1"/>
    <col min="8969" max="8969" width="12.5703125" style="13" bestFit="1" customWidth="1"/>
    <col min="8970" max="8970" width="8.28515625" style="13" bestFit="1" customWidth="1"/>
    <col min="8971" max="8971" width="8.7109375" style="13" bestFit="1" customWidth="1"/>
    <col min="8972" max="8972" width="10.7109375" style="13" bestFit="1" customWidth="1"/>
    <col min="8973" max="9219" width="9.140625" style="13"/>
    <col min="9220" max="9220" width="56.7109375" style="13" customWidth="1"/>
    <col min="9221" max="9221" width="12.42578125" style="13" bestFit="1" customWidth="1"/>
    <col min="9222" max="9222" width="8.28515625" style="13" bestFit="1" customWidth="1"/>
    <col min="9223" max="9223" width="7.5703125" style="13" bestFit="1" customWidth="1"/>
    <col min="9224" max="9224" width="12" style="13" bestFit="1" customWidth="1"/>
    <col min="9225" max="9225" width="12.5703125" style="13" bestFit="1" customWidth="1"/>
    <col min="9226" max="9226" width="8.28515625" style="13" bestFit="1" customWidth="1"/>
    <col min="9227" max="9227" width="8.7109375" style="13" bestFit="1" customWidth="1"/>
    <col min="9228" max="9228" width="10.7109375" style="13" bestFit="1" customWidth="1"/>
    <col min="9229" max="9475" width="9.140625" style="13"/>
    <col min="9476" max="9476" width="56.7109375" style="13" customWidth="1"/>
    <col min="9477" max="9477" width="12.42578125" style="13" bestFit="1" customWidth="1"/>
    <col min="9478" max="9478" width="8.28515625" style="13" bestFit="1" customWidth="1"/>
    <col min="9479" max="9479" width="7.5703125" style="13" bestFit="1" customWidth="1"/>
    <col min="9480" max="9480" width="12" style="13" bestFit="1" customWidth="1"/>
    <col min="9481" max="9481" width="12.5703125" style="13" bestFit="1" customWidth="1"/>
    <col min="9482" max="9482" width="8.28515625" style="13" bestFit="1" customWidth="1"/>
    <col min="9483" max="9483" width="8.7109375" style="13" bestFit="1" customWidth="1"/>
    <col min="9484" max="9484" width="10.7109375" style="13" bestFit="1" customWidth="1"/>
    <col min="9485" max="9731" width="9.140625" style="13"/>
    <col min="9732" max="9732" width="56.7109375" style="13" customWidth="1"/>
    <col min="9733" max="9733" width="12.42578125" style="13" bestFit="1" customWidth="1"/>
    <col min="9734" max="9734" width="8.28515625" style="13" bestFit="1" customWidth="1"/>
    <col min="9735" max="9735" width="7.5703125" style="13" bestFit="1" customWidth="1"/>
    <col min="9736" max="9736" width="12" style="13" bestFit="1" customWidth="1"/>
    <col min="9737" max="9737" width="12.5703125" style="13" bestFit="1" customWidth="1"/>
    <col min="9738" max="9738" width="8.28515625" style="13" bestFit="1" customWidth="1"/>
    <col min="9739" max="9739" width="8.7109375" style="13" bestFit="1" customWidth="1"/>
    <col min="9740" max="9740" width="10.7109375" style="13" bestFit="1" customWidth="1"/>
    <col min="9741" max="9987" width="9.140625" style="13"/>
    <col min="9988" max="9988" width="56.7109375" style="13" customWidth="1"/>
    <col min="9989" max="9989" width="12.42578125" style="13" bestFit="1" customWidth="1"/>
    <col min="9990" max="9990" width="8.28515625" style="13" bestFit="1" customWidth="1"/>
    <col min="9991" max="9991" width="7.5703125" style="13" bestFit="1" customWidth="1"/>
    <col min="9992" max="9992" width="12" style="13" bestFit="1" customWidth="1"/>
    <col min="9993" max="9993" width="12.5703125" style="13" bestFit="1" customWidth="1"/>
    <col min="9994" max="9994" width="8.28515625" style="13" bestFit="1" customWidth="1"/>
    <col min="9995" max="9995" width="8.7109375" style="13" bestFit="1" customWidth="1"/>
    <col min="9996" max="9996" width="10.7109375" style="13" bestFit="1" customWidth="1"/>
    <col min="9997" max="10243" width="9.140625" style="13"/>
    <col min="10244" max="10244" width="56.7109375" style="13" customWidth="1"/>
    <col min="10245" max="10245" width="12.42578125" style="13" bestFit="1" customWidth="1"/>
    <col min="10246" max="10246" width="8.28515625" style="13" bestFit="1" customWidth="1"/>
    <col min="10247" max="10247" width="7.5703125" style="13" bestFit="1" customWidth="1"/>
    <col min="10248" max="10248" width="12" style="13" bestFit="1" customWidth="1"/>
    <col min="10249" max="10249" width="12.5703125" style="13" bestFit="1" customWidth="1"/>
    <col min="10250" max="10250" width="8.28515625" style="13" bestFit="1" customWidth="1"/>
    <col min="10251" max="10251" width="8.7109375" style="13" bestFit="1" customWidth="1"/>
    <col min="10252" max="10252" width="10.7109375" style="13" bestFit="1" customWidth="1"/>
    <col min="10253" max="10499" width="9.140625" style="13"/>
    <col min="10500" max="10500" width="56.7109375" style="13" customWidth="1"/>
    <col min="10501" max="10501" width="12.42578125" style="13" bestFit="1" customWidth="1"/>
    <col min="10502" max="10502" width="8.28515625" style="13" bestFit="1" customWidth="1"/>
    <col min="10503" max="10503" width="7.5703125" style="13" bestFit="1" customWidth="1"/>
    <col min="10504" max="10504" width="12" style="13" bestFit="1" customWidth="1"/>
    <col min="10505" max="10505" width="12.5703125" style="13" bestFit="1" customWidth="1"/>
    <col min="10506" max="10506" width="8.28515625" style="13" bestFit="1" customWidth="1"/>
    <col min="10507" max="10507" width="8.7109375" style="13" bestFit="1" customWidth="1"/>
    <col min="10508" max="10508" width="10.7109375" style="13" bestFit="1" customWidth="1"/>
    <col min="10509" max="10755" width="9.140625" style="13"/>
    <col min="10756" max="10756" width="56.7109375" style="13" customWidth="1"/>
    <col min="10757" max="10757" width="12.42578125" style="13" bestFit="1" customWidth="1"/>
    <col min="10758" max="10758" width="8.28515625" style="13" bestFit="1" customWidth="1"/>
    <col min="10759" max="10759" width="7.5703125" style="13" bestFit="1" customWidth="1"/>
    <col min="10760" max="10760" width="12" style="13" bestFit="1" customWidth="1"/>
    <col min="10761" max="10761" width="12.5703125" style="13" bestFit="1" customWidth="1"/>
    <col min="10762" max="10762" width="8.28515625" style="13" bestFit="1" customWidth="1"/>
    <col min="10763" max="10763" width="8.7109375" style="13" bestFit="1" customWidth="1"/>
    <col min="10764" max="10764" width="10.7109375" style="13" bestFit="1" customWidth="1"/>
    <col min="10765" max="11011" width="9.140625" style="13"/>
    <col min="11012" max="11012" width="56.7109375" style="13" customWidth="1"/>
    <col min="11013" max="11013" width="12.42578125" style="13" bestFit="1" customWidth="1"/>
    <col min="11014" max="11014" width="8.28515625" style="13" bestFit="1" customWidth="1"/>
    <col min="11015" max="11015" width="7.5703125" style="13" bestFit="1" customWidth="1"/>
    <col min="11016" max="11016" width="12" style="13" bestFit="1" customWidth="1"/>
    <col min="11017" max="11017" width="12.5703125" style="13" bestFit="1" customWidth="1"/>
    <col min="11018" max="11018" width="8.28515625" style="13" bestFit="1" customWidth="1"/>
    <col min="11019" max="11019" width="8.7109375" style="13" bestFit="1" customWidth="1"/>
    <col min="11020" max="11020" width="10.7109375" style="13" bestFit="1" customWidth="1"/>
    <col min="11021" max="11267" width="9.140625" style="13"/>
    <col min="11268" max="11268" width="56.7109375" style="13" customWidth="1"/>
    <col min="11269" max="11269" width="12.42578125" style="13" bestFit="1" customWidth="1"/>
    <col min="11270" max="11270" width="8.28515625" style="13" bestFit="1" customWidth="1"/>
    <col min="11271" max="11271" width="7.5703125" style="13" bestFit="1" customWidth="1"/>
    <col min="11272" max="11272" width="12" style="13" bestFit="1" customWidth="1"/>
    <col min="11273" max="11273" width="12.5703125" style="13" bestFit="1" customWidth="1"/>
    <col min="11274" max="11274" width="8.28515625" style="13" bestFit="1" customWidth="1"/>
    <col min="11275" max="11275" width="8.7109375" style="13" bestFit="1" customWidth="1"/>
    <col min="11276" max="11276" width="10.7109375" style="13" bestFit="1" customWidth="1"/>
    <col min="11277" max="11523" width="9.140625" style="13"/>
    <col min="11524" max="11524" width="56.7109375" style="13" customWidth="1"/>
    <col min="11525" max="11525" width="12.42578125" style="13" bestFit="1" customWidth="1"/>
    <col min="11526" max="11526" width="8.28515625" style="13" bestFit="1" customWidth="1"/>
    <col min="11527" max="11527" width="7.5703125" style="13" bestFit="1" customWidth="1"/>
    <col min="11528" max="11528" width="12" style="13" bestFit="1" customWidth="1"/>
    <col min="11529" max="11529" width="12.5703125" style="13" bestFit="1" customWidth="1"/>
    <col min="11530" max="11530" width="8.28515625" style="13" bestFit="1" customWidth="1"/>
    <col min="11531" max="11531" width="8.7109375" style="13" bestFit="1" customWidth="1"/>
    <col min="11532" max="11532" width="10.7109375" style="13" bestFit="1" customWidth="1"/>
    <col min="11533" max="11779" width="9.140625" style="13"/>
    <col min="11780" max="11780" width="56.7109375" style="13" customWidth="1"/>
    <col min="11781" max="11781" width="12.42578125" style="13" bestFit="1" customWidth="1"/>
    <col min="11782" max="11782" width="8.28515625" style="13" bestFit="1" customWidth="1"/>
    <col min="11783" max="11783" width="7.5703125" style="13" bestFit="1" customWidth="1"/>
    <col min="11784" max="11784" width="12" style="13" bestFit="1" customWidth="1"/>
    <col min="11785" max="11785" width="12.5703125" style="13" bestFit="1" customWidth="1"/>
    <col min="11786" max="11786" width="8.28515625" style="13" bestFit="1" customWidth="1"/>
    <col min="11787" max="11787" width="8.7109375" style="13" bestFit="1" customWidth="1"/>
    <col min="11788" max="11788" width="10.7109375" style="13" bestFit="1" customWidth="1"/>
    <col min="11789" max="12035" width="9.140625" style="13"/>
    <col min="12036" max="12036" width="56.7109375" style="13" customWidth="1"/>
    <col min="12037" max="12037" width="12.42578125" style="13" bestFit="1" customWidth="1"/>
    <col min="12038" max="12038" width="8.28515625" style="13" bestFit="1" customWidth="1"/>
    <col min="12039" max="12039" width="7.5703125" style="13" bestFit="1" customWidth="1"/>
    <col min="12040" max="12040" width="12" style="13" bestFit="1" customWidth="1"/>
    <col min="12041" max="12041" width="12.5703125" style="13" bestFit="1" customWidth="1"/>
    <col min="12042" max="12042" width="8.28515625" style="13" bestFit="1" customWidth="1"/>
    <col min="12043" max="12043" width="8.7109375" style="13" bestFit="1" customWidth="1"/>
    <col min="12044" max="12044" width="10.7109375" style="13" bestFit="1" customWidth="1"/>
    <col min="12045" max="12291" width="9.140625" style="13"/>
    <col min="12292" max="12292" width="56.7109375" style="13" customWidth="1"/>
    <col min="12293" max="12293" width="12.42578125" style="13" bestFit="1" customWidth="1"/>
    <col min="12294" max="12294" width="8.28515625" style="13" bestFit="1" customWidth="1"/>
    <col min="12295" max="12295" width="7.5703125" style="13" bestFit="1" customWidth="1"/>
    <col min="12296" max="12296" width="12" style="13" bestFit="1" customWidth="1"/>
    <col min="12297" max="12297" width="12.5703125" style="13" bestFit="1" customWidth="1"/>
    <col min="12298" max="12298" width="8.28515625" style="13" bestFit="1" customWidth="1"/>
    <col min="12299" max="12299" width="8.7109375" style="13" bestFit="1" customWidth="1"/>
    <col min="12300" max="12300" width="10.7109375" style="13" bestFit="1" customWidth="1"/>
    <col min="12301" max="12547" width="9.140625" style="13"/>
    <col min="12548" max="12548" width="56.7109375" style="13" customWidth="1"/>
    <col min="12549" max="12549" width="12.42578125" style="13" bestFit="1" customWidth="1"/>
    <col min="12550" max="12550" width="8.28515625" style="13" bestFit="1" customWidth="1"/>
    <col min="12551" max="12551" width="7.5703125" style="13" bestFit="1" customWidth="1"/>
    <col min="12552" max="12552" width="12" style="13" bestFit="1" customWidth="1"/>
    <col min="12553" max="12553" width="12.5703125" style="13" bestFit="1" customWidth="1"/>
    <col min="12554" max="12554" width="8.28515625" style="13" bestFit="1" customWidth="1"/>
    <col min="12555" max="12555" width="8.7109375" style="13" bestFit="1" customWidth="1"/>
    <col min="12556" max="12556" width="10.7109375" style="13" bestFit="1" customWidth="1"/>
    <col min="12557" max="12803" width="9.140625" style="13"/>
    <col min="12804" max="12804" width="56.7109375" style="13" customWidth="1"/>
    <col min="12805" max="12805" width="12.42578125" style="13" bestFit="1" customWidth="1"/>
    <col min="12806" max="12806" width="8.28515625" style="13" bestFit="1" customWidth="1"/>
    <col min="12807" max="12807" width="7.5703125" style="13" bestFit="1" customWidth="1"/>
    <col min="12808" max="12808" width="12" style="13" bestFit="1" customWidth="1"/>
    <col min="12809" max="12809" width="12.5703125" style="13" bestFit="1" customWidth="1"/>
    <col min="12810" max="12810" width="8.28515625" style="13" bestFit="1" customWidth="1"/>
    <col min="12811" max="12811" width="8.7109375" style="13" bestFit="1" customWidth="1"/>
    <col min="12812" max="12812" width="10.7109375" style="13" bestFit="1" customWidth="1"/>
    <col min="12813" max="13059" width="9.140625" style="13"/>
    <col min="13060" max="13060" width="56.7109375" style="13" customWidth="1"/>
    <col min="13061" max="13061" width="12.42578125" style="13" bestFit="1" customWidth="1"/>
    <col min="13062" max="13062" width="8.28515625" style="13" bestFit="1" customWidth="1"/>
    <col min="13063" max="13063" width="7.5703125" style="13" bestFit="1" customWidth="1"/>
    <col min="13064" max="13064" width="12" style="13" bestFit="1" customWidth="1"/>
    <col min="13065" max="13065" width="12.5703125" style="13" bestFit="1" customWidth="1"/>
    <col min="13066" max="13066" width="8.28515625" style="13" bestFit="1" customWidth="1"/>
    <col min="13067" max="13067" width="8.7109375" style="13" bestFit="1" customWidth="1"/>
    <col min="13068" max="13068" width="10.7109375" style="13" bestFit="1" customWidth="1"/>
    <col min="13069" max="13315" width="9.140625" style="13"/>
    <col min="13316" max="13316" width="56.7109375" style="13" customWidth="1"/>
    <col min="13317" max="13317" width="12.42578125" style="13" bestFit="1" customWidth="1"/>
    <col min="13318" max="13318" width="8.28515625" style="13" bestFit="1" customWidth="1"/>
    <col min="13319" max="13319" width="7.5703125" style="13" bestFit="1" customWidth="1"/>
    <col min="13320" max="13320" width="12" style="13" bestFit="1" customWidth="1"/>
    <col min="13321" max="13321" width="12.5703125" style="13" bestFit="1" customWidth="1"/>
    <col min="13322" max="13322" width="8.28515625" style="13" bestFit="1" customWidth="1"/>
    <col min="13323" max="13323" width="8.7109375" style="13" bestFit="1" customWidth="1"/>
    <col min="13324" max="13324" width="10.7109375" style="13" bestFit="1" customWidth="1"/>
    <col min="13325" max="13571" width="9.140625" style="13"/>
    <col min="13572" max="13572" width="56.7109375" style="13" customWidth="1"/>
    <col min="13573" max="13573" width="12.42578125" style="13" bestFit="1" customWidth="1"/>
    <col min="13574" max="13574" width="8.28515625" style="13" bestFit="1" customWidth="1"/>
    <col min="13575" max="13575" width="7.5703125" style="13" bestFit="1" customWidth="1"/>
    <col min="13576" max="13576" width="12" style="13" bestFit="1" customWidth="1"/>
    <col min="13577" max="13577" width="12.5703125" style="13" bestFit="1" customWidth="1"/>
    <col min="13578" max="13578" width="8.28515625" style="13" bestFit="1" customWidth="1"/>
    <col min="13579" max="13579" width="8.7109375" style="13" bestFit="1" customWidth="1"/>
    <col min="13580" max="13580" width="10.7109375" style="13" bestFit="1" customWidth="1"/>
    <col min="13581" max="13827" width="9.140625" style="13"/>
    <col min="13828" max="13828" width="56.7109375" style="13" customWidth="1"/>
    <col min="13829" max="13829" width="12.42578125" style="13" bestFit="1" customWidth="1"/>
    <col min="13830" max="13830" width="8.28515625" style="13" bestFit="1" customWidth="1"/>
    <col min="13831" max="13831" width="7.5703125" style="13" bestFit="1" customWidth="1"/>
    <col min="13832" max="13832" width="12" style="13" bestFit="1" customWidth="1"/>
    <col min="13833" max="13833" width="12.5703125" style="13" bestFit="1" customWidth="1"/>
    <col min="13834" max="13834" width="8.28515625" style="13" bestFit="1" customWidth="1"/>
    <col min="13835" max="13835" width="8.7109375" style="13" bestFit="1" customWidth="1"/>
    <col min="13836" max="13836" width="10.7109375" style="13" bestFit="1" customWidth="1"/>
    <col min="13837" max="14083" width="9.140625" style="13"/>
    <col min="14084" max="14084" width="56.7109375" style="13" customWidth="1"/>
    <col min="14085" max="14085" width="12.42578125" style="13" bestFit="1" customWidth="1"/>
    <col min="14086" max="14086" width="8.28515625" style="13" bestFit="1" customWidth="1"/>
    <col min="14087" max="14087" width="7.5703125" style="13" bestFit="1" customWidth="1"/>
    <col min="14088" max="14088" width="12" style="13" bestFit="1" customWidth="1"/>
    <col min="14089" max="14089" width="12.5703125" style="13" bestFit="1" customWidth="1"/>
    <col min="14090" max="14090" width="8.28515625" style="13" bestFit="1" customWidth="1"/>
    <col min="14091" max="14091" width="8.7109375" style="13" bestFit="1" customWidth="1"/>
    <col min="14092" max="14092" width="10.7109375" style="13" bestFit="1" customWidth="1"/>
    <col min="14093" max="14339" width="9.140625" style="13"/>
    <col min="14340" max="14340" width="56.7109375" style="13" customWidth="1"/>
    <col min="14341" max="14341" width="12.42578125" style="13" bestFit="1" customWidth="1"/>
    <col min="14342" max="14342" width="8.28515625" style="13" bestFit="1" customWidth="1"/>
    <col min="14343" max="14343" width="7.5703125" style="13" bestFit="1" customWidth="1"/>
    <col min="14344" max="14344" width="12" style="13" bestFit="1" customWidth="1"/>
    <col min="14345" max="14345" width="12.5703125" style="13" bestFit="1" customWidth="1"/>
    <col min="14346" max="14346" width="8.28515625" style="13" bestFit="1" customWidth="1"/>
    <col min="14347" max="14347" width="8.7109375" style="13" bestFit="1" customWidth="1"/>
    <col min="14348" max="14348" width="10.7109375" style="13" bestFit="1" customWidth="1"/>
    <col min="14349" max="14595" width="9.140625" style="13"/>
    <col min="14596" max="14596" width="56.7109375" style="13" customWidth="1"/>
    <col min="14597" max="14597" width="12.42578125" style="13" bestFit="1" customWidth="1"/>
    <col min="14598" max="14598" width="8.28515625" style="13" bestFit="1" customWidth="1"/>
    <col min="14599" max="14599" width="7.5703125" style="13" bestFit="1" customWidth="1"/>
    <col min="14600" max="14600" width="12" style="13" bestFit="1" customWidth="1"/>
    <col min="14601" max="14601" width="12.5703125" style="13" bestFit="1" customWidth="1"/>
    <col min="14602" max="14602" width="8.28515625" style="13" bestFit="1" customWidth="1"/>
    <col min="14603" max="14603" width="8.7109375" style="13" bestFit="1" customWidth="1"/>
    <col min="14604" max="14604" width="10.7109375" style="13" bestFit="1" customWidth="1"/>
    <col min="14605" max="14851" width="9.140625" style="13"/>
    <col min="14852" max="14852" width="56.7109375" style="13" customWidth="1"/>
    <col min="14853" max="14853" width="12.42578125" style="13" bestFit="1" customWidth="1"/>
    <col min="14854" max="14854" width="8.28515625" style="13" bestFit="1" customWidth="1"/>
    <col min="14855" max="14855" width="7.5703125" style="13" bestFit="1" customWidth="1"/>
    <col min="14856" max="14856" width="12" style="13" bestFit="1" customWidth="1"/>
    <col min="14857" max="14857" width="12.5703125" style="13" bestFit="1" customWidth="1"/>
    <col min="14858" max="14858" width="8.28515625" style="13" bestFit="1" customWidth="1"/>
    <col min="14859" max="14859" width="8.7109375" style="13" bestFit="1" customWidth="1"/>
    <col min="14860" max="14860" width="10.7109375" style="13" bestFit="1" customWidth="1"/>
    <col min="14861" max="15107" width="9.140625" style="13"/>
    <col min="15108" max="15108" width="56.7109375" style="13" customWidth="1"/>
    <col min="15109" max="15109" width="12.42578125" style="13" bestFit="1" customWidth="1"/>
    <col min="15110" max="15110" width="8.28515625" style="13" bestFit="1" customWidth="1"/>
    <col min="15111" max="15111" width="7.5703125" style="13" bestFit="1" customWidth="1"/>
    <col min="15112" max="15112" width="12" style="13" bestFit="1" customWidth="1"/>
    <col min="15113" max="15113" width="12.5703125" style="13" bestFit="1" customWidth="1"/>
    <col min="15114" max="15114" width="8.28515625" style="13" bestFit="1" customWidth="1"/>
    <col min="15115" max="15115" width="8.7109375" style="13" bestFit="1" customWidth="1"/>
    <col min="15116" max="15116" width="10.7109375" style="13" bestFit="1" customWidth="1"/>
    <col min="15117" max="15363" width="9.140625" style="13"/>
    <col min="15364" max="15364" width="56.7109375" style="13" customWidth="1"/>
    <col min="15365" max="15365" width="12.42578125" style="13" bestFit="1" customWidth="1"/>
    <col min="15366" max="15366" width="8.28515625" style="13" bestFit="1" customWidth="1"/>
    <col min="15367" max="15367" width="7.5703125" style="13" bestFit="1" customWidth="1"/>
    <col min="15368" max="15368" width="12" style="13" bestFit="1" customWidth="1"/>
    <col min="15369" max="15369" width="12.5703125" style="13" bestFit="1" customWidth="1"/>
    <col min="15370" max="15370" width="8.28515625" style="13" bestFit="1" customWidth="1"/>
    <col min="15371" max="15371" width="8.7109375" style="13" bestFit="1" customWidth="1"/>
    <col min="15372" max="15372" width="10.7109375" style="13" bestFit="1" customWidth="1"/>
    <col min="15373" max="15619" width="9.140625" style="13"/>
    <col min="15620" max="15620" width="56.7109375" style="13" customWidth="1"/>
    <col min="15621" max="15621" width="12.42578125" style="13" bestFit="1" customWidth="1"/>
    <col min="15622" max="15622" width="8.28515625" style="13" bestFit="1" customWidth="1"/>
    <col min="15623" max="15623" width="7.5703125" style="13" bestFit="1" customWidth="1"/>
    <col min="15624" max="15624" width="12" style="13" bestFit="1" customWidth="1"/>
    <col min="15625" max="15625" width="12.5703125" style="13" bestFit="1" customWidth="1"/>
    <col min="15626" max="15626" width="8.28515625" style="13" bestFit="1" customWidth="1"/>
    <col min="15627" max="15627" width="8.7109375" style="13" bestFit="1" customWidth="1"/>
    <col min="15628" max="15628" width="10.7109375" style="13" bestFit="1" customWidth="1"/>
    <col min="15629" max="15875" width="9.140625" style="13"/>
    <col min="15876" max="15876" width="56.7109375" style="13" customWidth="1"/>
    <col min="15877" max="15877" width="12.42578125" style="13" bestFit="1" customWidth="1"/>
    <col min="15878" max="15878" width="8.28515625" style="13" bestFit="1" customWidth="1"/>
    <col min="15879" max="15879" width="7.5703125" style="13" bestFit="1" customWidth="1"/>
    <col min="15880" max="15880" width="12" style="13" bestFit="1" customWidth="1"/>
    <col min="15881" max="15881" width="12.5703125" style="13" bestFit="1" customWidth="1"/>
    <col min="15882" max="15882" width="8.28515625" style="13" bestFit="1" customWidth="1"/>
    <col min="15883" max="15883" width="8.7109375" style="13" bestFit="1" customWidth="1"/>
    <col min="15884" max="15884" width="10.7109375" style="13" bestFit="1" customWidth="1"/>
    <col min="15885" max="16131" width="9.140625" style="13"/>
    <col min="16132" max="16132" width="56.7109375" style="13" customWidth="1"/>
    <col min="16133" max="16133" width="12.42578125" style="13" bestFit="1" customWidth="1"/>
    <col min="16134" max="16134" width="8.28515625" style="13" bestFit="1" customWidth="1"/>
    <col min="16135" max="16135" width="7.5703125" style="13" bestFit="1" customWidth="1"/>
    <col min="16136" max="16136" width="12" style="13" bestFit="1" customWidth="1"/>
    <col min="16137" max="16137" width="12.5703125" style="13" bestFit="1" customWidth="1"/>
    <col min="16138" max="16138" width="8.28515625" style="13" bestFit="1" customWidth="1"/>
    <col min="16139" max="16139" width="8.7109375" style="13" bestFit="1" customWidth="1"/>
    <col min="16140" max="16140" width="10.7109375" style="13" bestFit="1" customWidth="1"/>
    <col min="16141" max="16384" width="9.140625" style="13"/>
  </cols>
  <sheetData>
    <row r="1" spans="1:17" ht="15.75" thickBot="1">
      <c r="E1" s="14" t="s">
        <v>455</v>
      </c>
      <c r="I1" s="14" t="s">
        <v>221</v>
      </c>
    </row>
    <row r="2" spans="1:17">
      <c r="A2" s="703" t="s">
        <v>46</v>
      </c>
      <c r="B2" s="713" t="s">
        <v>47</v>
      </c>
      <c r="C2" s="705" t="s">
        <v>48</v>
      </c>
      <c r="D2" s="15" t="s">
        <v>49</v>
      </c>
      <c r="E2" s="16" t="s">
        <v>50</v>
      </c>
      <c r="F2" s="705" t="s">
        <v>51</v>
      </c>
      <c r="G2" s="705" t="s">
        <v>48</v>
      </c>
      <c r="H2" s="15" t="s">
        <v>49</v>
      </c>
      <c r="I2" s="15" t="s">
        <v>50</v>
      </c>
    </row>
    <row r="3" spans="1:17" ht="15.75" thickBot="1">
      <c r="A3" s="704"/>
      <c r="B3" s="714"/>
      <c r="C3" s="706"/>
      <c r="D3" s="17" t="s">
        <v>52</v>
      </c>
      <c r="E3" s="18" t="s">
        <v>53</v>
      </c>
      <c r="F3" s="706"/>
      <c r="G3" s="706"/>
      <c r="H3" s="17" t="s">
        <v>52</v>
      </c>
      <c r="I3" s="17" t="s">
        <v>53</v>
      </c>
      <c r="J3" s="13" t="s">
        <v>161</v>
      </c>
      <c r="L3" s="13" t="s">
        <v>162</v>
      </c>
      <c r="N3" s="13" t="s">
        <v>163</v>
      </c>
      <c r="P3" s="145" t="s">
        <v>164</v>
      </c>
    </row>
    <row r="4" spans="1:17" ht="15.75" thickBot="1">
      <c r="A4" s="19" t="s">
        <v>54</v>
      </c>
      <c r="B4" s="20"/>
      <c r="C4" s="21"/>
      <c r="D4" s="21"/>
      <c r="E4" s="22"/>
      <c r="F4" s="23"/>
      <c r="G4" s="24"/>
      <c r="H4" s="25"/>
      <c r="I4" s="26"/>
    </row>
    <row r="5" spans="1:17" ht="15.75" thickBot="1">
      <c r="A5" s="27" t="s">
        <v>55</v>
      </c>
      <c r="B5" s="28" t="s">
        <v>56</v>
      </c>
      <c r="C5" s="29">
        <f>C6+C18</f>
        <v>365</v>
      </c>
      <c r="D5" s="29">
        <v>2999</v>
      </c>
      <c r="E5" s="29">
        <f>E6+E18</f>
        <v>1051400</v>
      </c>
      <c r="F5" s="29" t="s">
        <v>56</v>
      </c>
      <c r="G5" s="29">
        <v>143</v>
      </c>
      <c r="H5" s="30">
        <v>3055</v>
      </c>
      <c r="I5" s="31">
        <f>I6+I18</f>
        <v>351300</v>
      </c>
      <c r="J5" s="144">
        <f>J6+J18</f>
        <v>176550</v>
      </c>
      <c r="K5" s="144"/>
    </row>
    <row r="6" spans="1:17" ht="15.75" thickBot="1">
      <c r="A6" s="32" t="s">
        <v>57</v>
      </c>
      <c r="B6" s="33" t="s">
        <v>56</v>
      </c>
      <c r="C6" s="34">
        <f>SUM(C7:C16)</f>
        <v>239</v>
      </c>
      <c r="D6" s="34">
        <f>E6/C6</f>
        <v>2914.2259414225941</v>
      </c>
      <c r="E6" s="35">
        <f>SUM(E7:E16)</f>
        <v>696500</v>
      </c>
      <c r="F6" s="36" t="s">
        <v>56</v>
      </c>
      <c r="G6" s="34">
        <f>SUM(G7:G16)</f>
        <v>80</v>
      </c>
      <c r="H6" s="34">
        <f>I6/G6</f>
        <v>2912.5</v>
      </c>
      <c r="I6" s="34">
        <f>SUM(I7:I16)</f>
        <v>233000</v>
      </c>
      <c r="J6" s="142">
        <f>SUM(J7:J16)</f>
        <v>58250</v>
      </c>
      <c r="K6" s="142"/>
    </row>
    <row r="7" spans="1:17" ht="15.75" thickBot="1">
      <c r="A7" s="37" t="s">
        <v>58</v>
      </c>
      <c r="B7" s="38" t="s">
        <v>56</v>
      </c>
      <c r="C7" s="39">
        <v>36</v>
      </c>
      <c r="D7" s="39">
        <v>3500</v>
      </c>
      <c r="E7" s="40">
        <f>C7*D7</f>
        <v>126000</v>
      </c>
      <c r="F7" s="38" t="s">
        <v>56</v>
      </c>
      <c r="G7" s="39">
        <v>12</v>
      </c>
      <c r="H7" s="41">
        <v>3500</v>
      </c>
      <c r="I7" s="42">
        <f>G7*H7</f>
        <v>42000</v>
      </c>
      <c r="J7" s="13">
        <f>I7/4</f>
        <v>10500</v>
      </c>
      <c r="K7" s="13" t="s">
        <v>165</v>
      </c>
      <c r="L7" s="13">
        <f>J8</f>
        <v>10500</v>
      </c>
      <c r="M7" s="13" t="s">
        <v>171</v>
      </c>
      <c r="N7" s="13">
        <f>L7</f>
        <v>10500</v>
      </c>
      <c r="O7" s="13">
        <v>5</v>
      </c>
      <c r="P7" s="13">
        <f>N7</f>
        <v>10500</v>
      </c>
    </row>
    <row r="8" spans="1:17" ht="15.75" thickBot="1">
      <c r="A8" s="37" t="s">
        <v>59</v>
      </c>
      <c r="B8" s="38" t="s">
        <v>56</v>
      </c>
      <c r="C8" s="39">
        <v>36</v>
      </c>
      <c r="D8" s="39">
        <v>3500</v>
      </c>
      <c r="E8" s="42">
        <f>C8*D8</f>
        <v>126000</v>
      </c>
      <c r="F8" s="38" t="s">
        <v>56</v>
      </c>
      <c r="G8" s="39">
        <v>12</v>
      </c>
      <c r="H8" s="41">
        <v>3500</v>
      </c>
      <c r="I8" s="42">
        <f>G8*H8</f>
        <v>42000</v>
      </c>
      <c r="J8" s="13">
        <f t="shared" ref="J8:J16" si="0">I8/4</f>
        <v>10500</v>
      </c>
      <c r="K8" s="13" t="s">
        <v>166</v>
      </c>
      <c r="L8" s="13">
        <f>J8</f>
        <v>10500</v>
      </c>
      <c r="M8" s="13" t="s">
        <v>172</v>
      </c>
      <c r="N8" s="13">
        <f>L8</f>
        <v>10500</v>
      </c>
      <c r="O8" s="13">
        <v>5</v>
      </c>
      <c r="P8" s="13">
        <f>N8</f>
        <v>10500</v>
      </c>
      <c r="Q8" s="13" t="s">
        <v>173</v>
      </c>
    </row>
    <row r="9" spans="1:17" ht="15.75" thickBot="1">
      <c r="A9" s="43" t="s">
        <v>60</v>
      </c>
      <c r="B9" s="44" t="s">
        <v>56</v>
      </c>
      <c r="C9" s="45">
        <v>36</v>
      </c>
      <c r="D9" s="39">
        <v>2750</v>
      </c>
      <c r="E9" s="42">
        <f t="shared" ref="E9:E16" si="1">C9*D9</f>
        <v>99000</v>
      </c>
      <c r="F9" s="44" t="s">
        <v>56</v>
      </c>
      <c r="G9" s="45">
        <v>12</v>
      </c>
      <c r="H9" s="41">
        <v>2750</v>
      </c>
      <c r="I9" s="42">
        <f t="shared" ref="I9:I16" si="2">G9*H9</f>
        <v>33000</v>
      </c>
      <c r="J9" s="13">
        <f>I9/4</f>
        <v>8250</v>
      </c>
      <c r="K9" s="13" t="s">
        <v>167</v>
      </c>
      <c r="L9" s="13">
        <f>J9</f>
        <v>8250</v>
      </c>
      <c r="M9" s="13" t="s">
        <v>168</v>
      </c>
      <c r="N9" s="13">
        <f>L9</f>
        <v>8250</v>
      </c>
      <c r="O9" s="13" t="s">
        <v>169</v>
      </c>
      <c r="P9" s="13">
        <f>N9</f>
        <v>8250</v>
      </c>
      <c r="Q9" s="13" t="s">
        <v>170</v>
      </c>
    </row>
    <row r="10" spans="1:17" ht="15.75" thickBot="1">
      <c r="A10" s="37" t="s">
        <v>61</v>
      </c>
      <c r="B10" s="44" t="s">
        <v>56</v>
      </c>
      <c r="C10" s="39">
        <v>36</v>
      </c>
      <c r="D10" s="39">
        <v>3000</v>
      </c>
      <c r="E10" s="42">
        <f t="shared" si="1"/>
        <v>108000</v>
      </c>
      <c r="F10" s="44" t="s">
        <v>56</v>
      </c>
      <c r="G10" s="39">
        <v>12</v>
      </c>
      <c r="H10" s="41">
        <v>3000</v>
      </c>
      <c r="I10" s="42">
        <f t="shared" si="2"/>
        <v>36000</v>
      </c>
      <c r="J10" s="13">
        <f t="shared" si="0"/>
        <v>9000</v>
      </c>
    </row>
    <row r="11" spans="1:17" ht="15.75" thickBot="1">
      <c r="A11" s="37" t="s">
        <v>62</v>
      </c>
      <c r="B11" s="44" t="s">
        <v>56</v>
      </c>
      <c r="C11" s="39">
        <v>12</v>
      </c>
      <c r="D11" s="39">
        <v>2500</v>
      </c>
      <c r="E11" s="42">
        <f t="shared" si="1"/>
        <v>30000</v>
      </c>
      <c r="F11" s="44" t="s">
        <v>56</v>
      </c>
      <c r="G11" s="39">
        <v>4</v>
      </c>
      <c r="H11" s="41">
        <v>2500</v>
      </c>
      <c r="I11" s="42">
        <f t="shared" si="2"/>
        <v>10000</v>
      </c>
      <c r="J11" s="13">
        <f t="shared" si="0"/>
        <v>2500</v>
      </c>
    </row>
    <row r="12" spans="1:17" ht="15.75" thickBot="1">
      <c r="A12" s="37" t="s">
        <v>63</v>
      </c>
      <c r="B12" s="44" t="s">
        <v>56</v>
      </c>
      <c r="C12" s="39">
        <v>12</v>
      </c>
      <c r="D12" s="39">
        <v>2500</v>
      </c>
      <c r="E12" s="42">
        <f t="shared" si="1"/>
        <v>30000</v>
      </c>
      <c r="F12" s="44" t="s">
        <v>56</v>
      </c>
      <c r="G12" s="39">
        <v>4</v>
      </c>
      <c r="H12" s="41">
        <v>2500</v>
      </c>
      <c r="I12" s="42">
        <f t="shared" si="2"/>
        <v>10000</v>
      </c>
      <c r="J12" s="13">
        <f t="shared" si="0"/>
        <v>2500</v>
      </c>
    </row>
    <row r="13" spans="1:17" ht="15.75" thickBot="1">
      <c r="A13" s="37" t="s">
        <v>64</v>
      </c>
      <c r="B13" s="44" t="s">
        <v>56</v>
      </c>
      <c r="C13" s="39">
        <v>9</v>
      </c>
      <c r="D13" s="39">
        <v>2500</v>
      </c>
      <c r="E13" s="42">
        <f t="shared" si="1"/>
        <v>22500</v>
      </c>
      <c r="F13" s="44" t="s">
        <v>56</v>
      </c>
      <c r="G13" s="39">
        <v>3</v>
      </c>
      <c r="H13" s="41">
        <v>2500</v>
      </c>
      <c r="I13" s="42">
        <f t="shared" si="2"/>
        <v>7500</v>
      </c>
      <c r="J13" s="13">
        <f t="shared" si="0"/>
        <v>1875</v>
      </c>
    </row>
    <row r="14" spans="1:17" ht="15.75" thickBot="1">
      <c r="A14" s="37" t="s">
        <v>65</v>
      </c>
      <c r="B14" s="44" t="s">
        <v>56</v>
      </c>
      <c r="C14" s="39">
        <v>9</v>
      </c>
      <c r="D14" s="39">
        <v>2500</v>
      </c>
      <c r="E14" s="42">
        <f t="shared" si="1"/>
        <v>22500</v>
      </c>
      <c r="F14" s="44" t="s">
        <v>56</v>
      </c>
      <c r="G14" s="39">
        <v>3</v>
      </c>
      <c r="H14" s="41">
        <v>2500</v>
      </c>
      <c r="I14" s="42">
        <f t="shared" si="2"/>
        <v>7500</v>
      </c>
      <c r="J14" s="13">
        <f t="shared" si="0"/>
        <v>1875</v>
      </c>
    </row>
    <row r="15" spans="1:17" ht="15.75" thickBot="1">
      <c r="A15" s="37" t="s">
        <v>66</v>
      </c>
      <c r="B15" s="44" t="s">
        <v>56</v>
      </c>
      <c r="C15" s="39">
        <v>9</v>
      </c>
      <c r="D15" s="39">
        <v>2500</v>
      </c>
      <c r="E15" s="42">
        <f t="shared" si="1"/>
        <v>22500</v>
      </c>
      <c r="F15" s="44" t="s">
        <v>56</v>
      </c>
      <c r="G15" s="39">
        <v>3</v>
      </c>
      <c r="H15" s="41">
        <v>2500</v>
      </c>
      <c r="I15" s="42">
        <f t="shared" si="2"/>
        <v>7500</v>
      </c>
      <c r="J15" s="13">
        <f t="shared" si="0"/>
        <v>1875</v>
      </c>
    </row>
    <row r="16" spans="1:17" ht="15.75" thickBot="1">
      <c r="A16" s="37" t="s">
        <v>67</v>
      </c>
      <c r="B16" s="44" t="s">
        <v>56</v>
      </c>
      <c r="C16" s="39">
        <v>44</v>
      </c>
      <c r="D16" s="39">
        <v>2500</v>
      </c>
      <c r="E16" s="40">
        <f t="shared" si="1"/>
        <v>110000</v>
      </c>
      <c r="F16" s="44" t="s">
        <v>56</v>
      </c>
      <c r="G16" s="39">
        <v>15</v>
      </c>
      <c r="H16" s="41">
        <v>2500</v>
      </c>
      <c r="I16" s="42">
        <f t="shared" si="2"/>
        <v>37500</v>
      </c>
      <c r="J16" s="13">
        <f t="shared" si="0"/>
        <v>9375</v>
      </c>
    </row>
    <row r="17" spans="1:11" ht="15.75" thickBot="1">
      <c r="A17" s="46"/>
      <c r="B17" s="38"/>
      <c r="C17" s="39"/>
      <c r="D17" s="39"/>
      <c r="E17" s="41"/>
      <c r="F17" s="42"/>
      <c r="G17" s="39"/>
      <c r="H17" s="41"/>
      <c r="I17" s="47"/>
    </row>
    <row r="18" spans="1:11" ht="15.75" thickBot="1">
      <c r="A18" s="32" t="s">
        <v>68</v>
      </c>
      <c r="B18" s="33" t="s">
        <v>56</v>
      </c>
      <c r="C18" s="48">
        <f>SUM(C19:C22)</f>
        <v>126</v>
      </c>
      <c r="D18" s="34">
        <f>E18/C18</f>
        <v>2816.6666666666665</v>
      </c>
      <c r="E18" s="35">
        <f>SUM(E19:E22)</f>
        <v>354900</v>
      </c>
      <c r="F18" s="36" t="s">
        <v>56</v>
      </c>
      <c r="G18" s="48">
        <f>SUM(G19:G22)</f>
        <v>42</v>
      </c>
      <c r="H18" s="34">
        <f>I18/G18</f>
        <v>2816.6666666666665</v>
      </c>
      <c r="I18" s="34">
        <f>SUM(I19:I22)</f>
        <v>118300</v>
      </c>
      <c r="J18" s="143">
        <f>SUM(I19:I22)</f>
        <v>118300</v>
      </c>
      <c r="K18" s="143"/>
    </row>
    <row r="19" spans="1:11" ht="15.75" thickBot="1">
      <c r="A19" s="37" t="s">
        <v>69</v>
      </c>
      <c r="B19" s="38" t="s">
        <v>56</v>
      </c>
      <c r="C19" s="39">
        <v>36</v>
      </c>
      <c r="D19" s="39">
        <v>3650</v>
      </c>
      <c r="E19" s="41">
        <f>C19*D19</f>
        <v>131400</v>
      </c>
      <c r="F19" s="42" t="s">
        <v>56</v>
      </c>
      <c r="G19" s="39">
        <v>12</v>
      </c>
      <c r="H19" s="41">
        <v>3650</v>
      </c>
      <c r="I19" s="42">
        <f>G19*H19</f>
        <v>43800</v>
      </c>
      <c r="J19" s="13">
        <f>I19/4</f>
        <v>10950</v>
      </c>
    </row>
    <row r="20" spans="1:11" ht="15.75" thickBot="1">
      <c r="A20" s="37" t="s">
        <v>70</v>
      </c>
      <c r="B20" s="38" t="s">
        <v>56</v>
      </c>
      <c r="C20" s="39">
        <v>36</v>
      </c>
      <c r="D20" s="39">
        <v>2750</v>
      </c>
      <c r="E20" s="41">
        <f>C20*D20</f>
        <v>99000</v>
      </c>
      <c r="F20" s="42" t="s">
        <v>56</v>
      </c>
      <c r="G20" s="39">
        <v>12</v>
      </c>
      <c r="H20" s="41">
        <v>2750</v>
      </c>
      <c r="I20" s="42">
        <f>G20*H20</f>
        <v>33000</v>
      </c>
      <c r="J20" s="13">
        <f>I20/4</f>
        <v>8250</v>
      </c>
    </row>
    <row r="21" spans="1:11" ht="15.75" thickBot="1">
      <c r="A21" s="37" t="s">
        <v>71</v>
      </c>
      <c r="B21" s="38" t="s">
        <v>56</v>
      </c>
      <c r="C21" s="39">
        <v>24</v>
      </c>
      <c r="D21" s="39">
        <v>2250</v>
      </c>
      <c r="E21" s="41">
        <f>C21*D21</f>
        <v>54000</v>
      </c>
      <c r="F21" s="42" t="s">
        <v>56</v>
      </c>
      <c r="G21" s="39">
        <v>8</v>
      </c>
      <c r="H21" s="41">
        <v>2250</v>
      </c>
      <c r="I21" s="42">
        <f>G21*H21</f>
        <v>18000</v>
      </c>
      <c r="J21" s="13">
        <f>I21/4</f>
        <v>4500</v>
      </c>
    </row>
    <row r="22" spans="1:11" ht="27" thickBot="1">
      <c r="A22" s="37" t="s">
        <v>72</v>
      </c>
      <c r="B22" s="38" t="s">
        <v>56</v>
      </c>
      <c r="C22" s="39">
        <v>30</v>
      </c>
      <c r="D22" s="39">
        <v>2350</v>
      </c>
      <c r="E22" s="41">
        <f>C22*D22</f>
        <v>70500</v>
      </c>
      <c r="F22" s="42" t="s">
        <v>56</v>
      </c>
      <c r="G22" s="39">
        <v>10</v>
      </c>
      <c r="H22" s="41">
        <v>2350</v>
      </c>
      <c r="I22" s="42">
        <f>G22*H22</f>
        <v>23500</v>
      </c>
      <c r="J22" s="13">
        <f>I22/4</f>
        <v>5875</v>
      </c>
    </row>
    <row r="23" spans="1:11" ht="15.75" thickBot="1">
      <c r="A23" s="49" t="s">
        <v>73</v>
      </c>
      <c r="B23" s="28" t="s">
        <v>56</v>
      </c>
      <c r="C23" s="28">
        <f>C24</f>
        <v>0</v>
      </c>
      <c r="D23" s="28">
        <f>D24</f>
        <v>0</v>
      </c>
      <c r="E23" s="28">
        <f>E24</f>
        <v>0</v>
      </c>
      <c r="F23" s="49" t="s">
        <v>56</v>
      </c>
      <c r="G23" s="28">
        <f>G24</f>
        <v>0</v>
      </c>
      <c r="H23" s="28">
        <f>H24</f>
        <v>0</v>
      </c>
      <c r="I23" s="28">
        <f>I24</f>
        <v>0</v>
      </c>
    </row>
    <row r="24" spans="1:11" ht="15.75" thickBot="1">
      <c r="A24" s="37" t="s">
        <v>74</v>
      </c>
      <c r="B24" s="38" t="s">
        <v>75</v>
      </c>
      <c r="C24" s="50">
        <v>0</v>
      </c>
      <c r="D24" s="50">
        <v>0</v>
      </c>
      <c r="E24" s="51">
        <v>0</v>
      </c>
      <c r="F24" s="52" t="s">
        <v>75</v>
      </c>
      <c r="G24" s="50">
        <v>0</v>
      </c>
      <c r="H24" s="50">
        <v>0</v>
      </c>
      <c r="I24" s="53">
        <v>0</v>
      </c>
    </row>
    <row r="25" spans="1:11" ht="16.5" thickBot="1">
      <c r="A25" s="54" t="s">
        <v>76</v>
      </c>
      <c r="B25" s="55"/>
      <c r="C25" s="56" t="s">
        <v>77</v>
      </c>
      <c r="D25" s="57">
        <v>150</v>
      </c>
      <c r="E25" s="58">
        <f>+E26+E32+E33</f>
        <v>278550</v>
      </c>
      <c r="F25" s="59"/>
      <c r="G25" s="56">
        <v>330</v>
      </c>
      <c r="H25" s="60">
        <v>150</v>
      </c>
      <c r="I25" s="61">
        <f>+I26+I32+I33</f>
        <v>42600</v>
      </c>
    </row>
    <row r="26" spans="1:11" ht="15.75" thickBot="1">
      <c r="A26" s="32" t="s">
        <v>78</v>
      </c>
      <c r="B26" s="33" t="s">
        <v>79</v>
      </c>
      <c r="C26" s="48">
        <f>SUM(C27:C30)</f>
        <v>130</v>
      </c>
      <c r="D26" s="34">
        <f>E26/C26</f>
        <v>150</v>
      </c>
      <c r="E26" s="35">
        <f>SUM(E27:E30)</f>
        <v>19500</v>
      </c>
      <c r="F26" s="36" t="s">
        <v>79</v>
      </c>
      <c r="G26" s="48">
        <f>SUM(G27:G30)</f>
        <v>28</v>
      </c>
      <c r="H26" s="34">
        <f>I26/G26</f>
        <v>150</v>
      </c>
      <c r="I26" s="34">
        <f>SUM(I27:I30)</f>
        <v>4200</v>
      </c>
    </row>
    <row r="27" spans="1:11" ht="15.75" thickBot="1">
      <c r="A27" s="37" t="s">
        <v>80</v>
      </c>
      <c r="B27" s="38" t="s">
        <v>79</v>
      </c>
      <c r="C27" s="39">
        <v>0</v>
      </c>
      <c r="D27" s="39">
        <v>0</v>
      </c>
      <c r="E27" s="41">
        <f>C27*D27</f>
        <v>0</v>
      </c>
      <c r="F27" s="62" t="s">
        <v>79</v>
      </c>
      <c r="G27" s="39">
        <v>0</v>
      </c>
      <c r="H27" s="39">
        <v>0</v>
      </c>
      <c r="I27" s="63">
        <f>G27*H27</f>
        <v>0</v>
      </c>
    </row>
    <row r="28" spans="1:11" ht="15.75" thickBot="1">
      <c r="A28" s="37" t="s">
        <v>81</v>
      </c>
      <c r="B28" s="38" t="s">
        <v>79</v>
      </c>
      <c r="C28" s="39">
        <v>30</v>
      </c>
      <c r="D28" s="39">
        <v>150</v>
      </c>
      <c r="E28" s="41">
        <f>C28*D28</f>
        <v>4500</v>
      </c>
      <c r="F28" s="62" t="s">
        <v>79</v>
      </c>
      <c r="G28" s="39">
        <v>10</v>
      </c>
      <c r="H28" s="41">
        <v>150</v>
      </c>
      <c r="I28" s="47">
        <f>G28*H28</f>
        <v>1500</v>
      </c>
    </row>
    <row r="29" spans="1:11" ht="15.75" thickBot="1">
      <c r="A29" s="37" t="s">
        <v>82</v>
      </c>
      <c r="B29" s="38" t="s">
        <v>79</v>
      </c>
      <c r="C29" s="39">
        <v>50</v>
      </c>
      <c r="D29" s="39">
        <v>150</v>
      </c>
      <c r="E29" s="41">
        <f>C29*D29</f>
        <v>7500</v>
      </c>
      <c r="F29" s="62" t="s">
        <v>79</v>
      </c>
      <c r="G29" s="39">
        <v>0</v>
      </c>
      <c r="H29" s="41">
        <v>150</v>
      </c>
      <c r="I29" s="47">
        <f>G29*H29</f>
        <v>0</v>
      </c>
    </row>
    <row r="30" spans="1:11" ht="15.75" thickBot="1">
      <c r="A30" s="37" t="s">
        <v>83</v>
      </c>
      <c r="B30" s="38" t="s">
        <v>79</v>
      </c>
      <c r="C30" s="39">
        <v>50</v>
      </c>
      <c r="D30" s="39">
        <v>150</v>
      </c>
      <c r="E30" s="41">
        <f>C30*D30</f>
        <v>7500</v>
      </c>
      <c r="F30" s="62" t="s">
        <v>79</v>
      </c>
      <c r="G30" s="39">
        <v>18</v>
      </c>
      <c r="H30" s="41">
        <v>150</v>
      </c>
      <c r="I30" s="47">
        <f>G30*H30</f>
        <v>2700</v>
      </c>
    </row>
    <row r="31" spans="1:11" ht="15.75" thickBot="1">
      <c r="A31" s="37"/>
      <c r="B31" s="38"/>
      <c r="C31" s="39"/>
      <c r="D31" s="39"/>
      <c r="E31" s="41"/>
      <c r="F31" s="42"/>
      <c r="G31" s="39"/>
      <c r="H31" s="41"/>
      <c r="I31" s="47"/>
    </row>
    <row r="32" spans="1:11" ht="15.75" thickBot="1">
      <c r="A32" s="32" t="s">
        <v>84</v>
      </c>
      <c r="B32" s="33" t="s">
        <v>79</v>
      </c>
      <c r="C32" s="34">
        <v>0</v>
      </c>
      <c r="D32" s="34">
        <v>0</v>
      </c>
      <c r="E32" s="35">
        <v>0</v>
      </c>
      <c r="F32" s="36" t="s">
        <v>79</v>
      </c>
      <c r="G32" s="34">
        <v>0</v>
      </c>
      <c r="H32" s="35">
        <v>0</v>
      </c>
      <c r="I32" s="36">
        <v>0</v>
      </c>
    </row>
    <row r="33" spans="1:9" ht="15.75" thickBot="1">
      <c r="A33" s="32" t="s">
        <v>85</v>
      </c>
      <c r="B33" s="33" t="s">
        <v>79</v>
      </c>
      <c r="C33" s="48">
        <f>SUM(C34:C40)</f>
        <v>1727</v>
      </c>
      <c r="D33" s="34">
        <f>E33/C33</f>
        <v>150</v>
      </c>
      <c r="E33" s="35">
        <f>SUM(E34:E40)</f>
        <v>259050</v>
      </c>
      <c r="F33" s="36" t="s">
        <v>79</v>
      </c>
      <c r="G33" s="48">
        <f>SUM(G34:G40)</f>
        <v>256</v>
      </c>
      <c r="H33" s="34">
        <f>I33/G33</f>
        <v>150</v>
      </c>
      <c r="I33" s="34">
        <f>SUM(I34:I40)</f>
        <v>38400</v>
      </c>
    </row>
    <row r="34" spans="1:9" ht="15.75" thickBot="1">
      <c r="A34" s="37" t="s">
        <v>86</v>
      </c>
      <c r="B34" s="38" t="s">
        <v>79</v>
      </c>
      <c r="C34" s="39">
        <f>25*7*2</f>
        <v>350</v>
      </c>
      <c r="D34" s="39">
        <v>150</v>
      </c>
      <c r="E34" s="41">
        <f t="shared" ref="E34:E40" si="3">C34*D34</f>
        <v>52500</v>
      </c>
      <c r="F34" s="62" t="s">
        <v>79</v>
      </c>
      <c r="G34" s="39">
        <f>C34/2</f>
        <v>175</v>
      </c>
      <c r="H34" s="41">
        <v>150</v>
      </c>
      <c r="I34" s="47">
        <f t="shared" ref="I34:I40" si="4">G34*H34</f>
        <v>26250</v>
      </c>
    </row>
    <row r="35" spans="1:9" ht="15.75" thickBot="1">
      <c r="A35" s="37" t="s">
        <v>87</v>
      </c>
      <c r="B35" s="38" t="s">
        <v>79</v>
      </c>
      <c r="C35" s="39">
        <f>25*7*2</f>
        <v>350</v>
      </c>
      <c r="D35" s="39">
        <v>150</v>
      </c>
      <c r="E35" s="41">
        <f t="shared" si="3"/>
        <v>52500</v>
      </c>
      <c r="F35" s="62" t="s">
        <v>79</v>
      </c>
      <c r="G35" s="39">
        <v>0</v>
      </c>
      <c r="H35" s="41">
        <v>150</v>
      </c>
      <c r="I35" s="47">
        <f t="shared" si="4"/>
        <v>0</v>
      </c>
    </row>
    <row r="36" spans="1:9" ht="15.75" thickBot="1">
      <c r="A36" s="37" t="s">
        <v>88</v>
      </c>
      <c r="B36" s="38" t="s">
        <v>79</v>
      </c>
      <c r="C36" s="39">
        <f>22*7*2</f>
        <v>308</v>
      </c>
      <c r="D36" s="39">
        <v>150</v>
      </c>
      <c r="E36" s="41">
        <f t="shared" si="3"/>
        <v>46200</v>
      </c>
      <c r="F36" s="62" t="s">
        <v>79</v>
      </c>
      <c r="G36" s="39">
        <v>0</v>
      </c>
      <c r="H36" s="41">
        <v>150</v>
      </c>
      <c r="I36" s="47">
        <f t="shared" si="4"/>
        <v>0</v>
      </c>
    </row>
    <row r="37" spans="1:9" ht="15.75" thickBot="1">
      <c r="A37" s="37" t="s">
        <v>89</v>
      </c>
      <c r="B37" s="38" t="s">
        <v>79</v>
      </c>
      <c r="C37" s="39">
        <f>16*7*2</f>
        <v>224</v>
      </c>
      <c r="D37" s="39">
        <v>150</v>
      </c>
      <c r="E37" s="41">
        <f t="shared" si="3"/>
        <v>33600</v>
      </c>
      <c r="F37" s="62" t="s">
        <v>79</v>
      </c>
      <c r="G37" s="39">
        <v>0</v>
      </c>
      <c r="H37" s="41">
        <v>150</v>
      </c>
      <c r="I37" s="47">
        <f t="shared" si="4"/>
        <v>0</v>
      </c>
    </row>
    <row r="38" spans="1:9" ht="15.75" thickBot="1">
      <c r="A38" s="37" t="s">
        <v>90</v>
      </c>
      <c r="B38" s="38" t="s">
        <v>79</v>
      </c>
      <c r="C38" s="39">
        <f>18*7*2</f>
        <v>252</v>
      </c>
      <c r="D38" s="39">
        <v>150</v>
      </c>
      <c r="E38" s="41">
        <f t="shared" si="3"/>
        <v>37800</v>
      </c>
      <c r="F38" s="62" t="s">
        <v>79</v>
      </c>
      <c r="G38" s="39">
        <v>0</v>
      </c>
      <c r="H38" s="41">
        <v>150</v>
      </c>
      <c r="I38" s="47">
        <f t="shared" si="4"/>
        <v>0</v>
      </c>
    </row>
    <row r="39" spans="1:9" ht="15.75" thickBot="1">
      <c r="A39" s="37" t="s">
        <v>91</v>
      </c>
      <c r="B39" s="38" t="s">
        <v>79</v>
      </c>
      <c r="C39" s="39">
        <v>0</v>
      </c>
      <c r="D39" s="39">
        <v>0</v>
      </c>
      <c r="E39" s="41">
        <f t="shared" si="3"/>
        <v>0</v>
      </c>
      <c r="F39" s="62" t="s">
        <v>79</v>
      </c>
      <c r="G39" s="39">
        <v>0</v>
      </c>
      <c r="H39" s="39">
        <v>0</v>
      </c>
      <c r="I39" s="63">
        <f t="shared" si="4"/>
        <v>0</v>
      </c>
    </row>
    <row r="40" spans="1:9" ht="15.75" thickBot="1">
      <c r="A40" s="64" t="s">
        <v>92</v>
      </c>
      <c r="B40" s="38" t="s">
        <v>79</v>
      </c>
      <c r="C40" s="39">
        <f>(12+15)*3*3</f>
        <v>243</v>
      </c>
      <c r="D40" s="39">
        <v>150</v>
      </c>
      <c r="E40" s="41">
        <f t="shared" si="3"/>
        <v>36450</v>
      </c>
      <c r="F40" s="62" t="s">
        <v>79</v>
      </c>
      <c r="G40" s="39">
        <f>C40/3</f>
        <v>81</v>
      </c>
      <c r="H40" s="41">
        <v>150</v>
      </c>
      <c r="I40" s="47">
        <f t="shared" si="4"/>
        <v>12150</v>
      </c>
    </row>
    <row r="41" spans="1:9" ht="15.75" thickBot="1">
      <c r="A41" s="37"/>
      <c r="B41" s="38"/>
      <c r="C41" s="39"/>
      <c r="D41" s="39"/>
      <c r="E41" s="41"/>
      <c r="F41" s="42"/>
      <c r="G41" s="39"/>
      <c r="H41" s="41"/>
      <c r="I41" s="47"/>
    </row>
    <row r="42" spans="1:9" ht="15.75" thickBot="1">
      <c r="A42" s="65" t="s">
        <v>93</v>
      </c>
      <c r="B42" s="66"/>
      <c r="C42" s="67"/>
      <c r="D42" s="68"/>
      <c r="E42" s="69">
        <f>E25+E23+E5</f>
        <v>1329950</v>
      </c>
      <c r="F42" s="70"/>
      <c r="G42" s="71"/>
      <c r="H42" s="71"/>
      <c r="I42" s="72">
        <f>I25+I23+I5</f>
        <v>393900</v>
      </c>
    </row>
    <row r="43" spans="1:9" ht="16.5" thickBot="1">
      <c r="A43" s="73" t="s">
        <v>94</v>
      </c>
      <c r="B43" s="74"/>
      <c r="C43" s="75"/>
      <c r="D43" s="75"/>
      <c r="E43" s="76"/>
      <c r="F43" s="77"/>
      <c r="G43" s="78"/>
      <c r="H43" s="79"/>
      <c r="I43" s="80"/>
    </row>
    <row r="44" spans="1:9" ht="15.75" thickBot="1">
      <c r="A44" s="27" t="s">
        <v>95</v>
      </c>
      <c r="B44" s="28" t="s">
        <v>96</v>
      </c>
      <c r="C44" s="29">
        <f>SUM(C45:C56)</f>
        <v>332</v>
      </c>
      <c r="D44" s="29">
        <f>E44/C44</f>
        <v>800</v>
      </c>
      <c r="E44" s="29">
        <f>SUM(E45:E56)</f>
        <v>265600</v>
      </c>
      <c r="F44" s="31" t="s">
        <v>96</v>
      </c>
      <c r="G44" s="29">
        <f>SUM(G45:G56)</f>
        <v>63</v>
      </c>
      <c r="H44" s="29">
        <f>I44/G44</f>
        <v>800</v>
      </c>
      <c r="I44" s="29">
        <f>SUM(I45:I56)</f>
        <v>50400</v>
      </c>
    </row>
    <row r="45" spans="1:9" ht="15.75" thickBot="1">
      <c r="A45" s="64" t="s">
        <v>80</v>
      </c>
      <c r="B45" s="38" t="s">
        <v>79</v>
      </c>
      <c r="C45" s="38">
        <v>0</v>
      </c>
      <c r="D45" s="38">
        <v>0</v>
      </c>
      <c r="E45" s="51">
        <v>0</v>
      </c>
      <c r="F45" s="81" t="s">
        <v>79</v>
      </c>
      <c r="G45" s="38">
        <v>0</v>
      </c>
      <c r="H45" s="38">
        <v>0</v>
      </c>
      <c r="I45" s="53">
        <v>0</v>
      </c>
    </row>
    <row r="46" spans="1:9" ht="15.75" thickBot="1">
      <c r="A46" s="64" t="s">
        <v>81</v>
      </c>
      <c r="B46" s="38" t="s">
        <v>96</v>
      </c>
      <c r="C46" s="39">
        <v>10</v>
      </c>
      <c r="D46" s="39">
        <v>800</v>
      </c>
      <c r="E46" s="41">
        <f>C46*D46</f>
        <v>8000</v>
      </c>
      <c r="F46" s="42" t="s">
        <v>96</v>
      </c>
      <c r="G46" s="39">
        <v>3</v>
      </c>
      <c r="H46" s="41">
        <v>800</v>
      </c>
      <c r="I46" s="47">
        <f>G46*H46</f>
        <v>2400</v>
      </c>
    </row>
    <row r="47" spans="1:9" ht="15.75" thickBot="1">
      <c r="A47" s="64" t="s">
        <v>82</v>
      </c>
      <c r="B47" s="38" t="s">
        <v>96</v>
      </c>
      <c r="C47" s="39">
        <v>20</v>
      </c>
      <c r="D47" s="39">
        <v>800</v>
      </c>
      <c r="E47" s="41">
        <f>C47*D47</f>
        <v>16000</v>
      </c>
      <c r="F47" s="42" t="s">
        <v>96</v>
      </c>
      <c r="G47" s="39">
        <v>0</v>
      </c>
      <c r="H47" s="41">
        <v>800</v>
      </c>
      <c r="I47" s="47">
        <f>G47*H47</f>
        <v>0</v>
      </c>
    </row>
    <row r="48" spans="1:9" ht="15.75" thickBot="1">
      <c r="A48" s="64" t="s">
        <v>83</v>
      </c>
      <c r="B48" s="38" t="s">
        <v>96</v>
      </c>
      <c r="C48" s="39">
        <v>9</v>
      </c>
      <c r="D48" s="39">
        <v>800</v>
      </c>
      <c r="E48" s="41">
        <f>C48*D48</f>
        <v>7200</v>
      </c>
      <c r="F48" s="42" t="s">
        <v>96</v>
      </c>
      <c r="G48" s="39">
        <v>3</v>
      </c>
      <c r="H48" s="41">
        <v>800</v>
      </c>
      <c r="I48" s="47">
        <f>G48*H48</f>
        <v>2400</v>
      </c>
    </row>
    <row r="49" spans="1:16" ht="15.75" thickBot="1">
      <c r="A49" s="64"/>
      <c r="B49" s="38"/>
      <c r="C49" s="39"/>
      <c r="D49" s="39"/>
      <c r="E49" s="41"/>
      <c r="F49" s="42"/>
      <c r="G49" s="39"/>
      <c r="H49" s="41"/>
      <c r="I49" s="47"/>
    </row>
    <row r="50" spans="1:16" ht="15.75" thickBot="1">
      <c r="A50" s="64" t="s">
        <v>86</v>
      </c>
      <c r="B50" s="38" t="s">
        <v>96</v>
      </c>
      <c r="C50" s="39">
        <f>25*2</f>
        <v>50</v>
      </c>
      <c r="D50" s="39">
        <v>800</v>
      </c>
      <c r="E50" s="41">
        <f t="shared" ref="E50:E56" si="5">C50*D50</f>
        <v>40000</v>
      </c>
      <c r="F50" s="42" t="s">
        <v>96</v>
      </c>
      <c r="G50" s="39">
        <f>30</f>
        <v>30</v>
      </c>
      <c r="H50" s="41">
        <v>800</v>
      </c>
      <c r="I50" s="47">
        <f t="shared" ref="I50:I56" si="6">G50*H50</f>
        <v>24000</v>
      </c>
    </row>
    <row r="51" spans="1:16" ht="15.75" thickBot="1">
      <c r="A51" s="64" t="s">
        <v>87</v>
      </c>
      <c r="B51" s="38" t="s">
        <v>96</v>
      </c>
      <c r="C51" s="39">
        <f>25*2</f>
        <v>50</v>
      </c>
      <c r="D51" s="39">
        <v>800</v>
      </c>
      <c r="E51" s="41">
        <f t="shared" si="5"/>
        <v>40000</v>
      </c>
      <c r="F51" s="42" t="s">
        <v>96</v>
      </c>
      <c r="G51" s="39">
        <v>0</v>
      </c>
      <c r="H51" s="41">
        <v>800</v>
      </c>
      <c r="I51" s="47">
        <f t="shared" si="6"/>
        <v>0</v>
      </c>
    </row>
    <row r="52" spans="1:16" ht="15.75" thickBot="1">
      <c r="A52" s="64" t="s">
        <v>97</v>
      </c>
      <c r="B52" s="38" t="s">
        <v>96</v>
      </c>
      <c r="C52" s="39">
        <f>22*2</f>
        <v>44</v>
      </c>
      <c r="D52" s="39">
        <v>800</v>
      </c>
      <c r="E52" s="41">
        <f t="shared" si="5"/>
        <v>35200</v>
      </c>
      <c r="F52" s="42" t="s">
        <v>96</v>
      </c>
      <c r="G52" s="39">
        <v>0</v>
      </c>
      <c r="H52" s="41">
        <v>800</v>
      </c>
      <c r="I52" s="47">
        <f t="shared" si="6"/>
        <v>0</v>
      </c>
    </row>
    <row r="53" spans="1:16" ht="15.75" thickBot="1">
      <c r="A53" s="64" t="s">
        <v>89</v>
      </c>
      <c r="B53" s="38" t="s">
        <v>96</v>
      </c>
      <c r="C53" s="39">
        <f>16*2</f>
        <v>32</v>
      </c>
      <c r="D53" s="39">
        <v>800</v>
      </c>
      <c r="E53" s="41">
        <f t="shared" si="5"/>
        <v>25600</v>
      </c>
      <c r="F53" s="42" t="s">
        <v>96</v>
      </c>
      <c r="G53" s="39">
        <v>0</v>
      </c>
      <c r="H53" s="41">
        <v>800</v>
      </c>
      <c r="I53" s="47">
        <f t="shared" si="6"/>
        <v>0</v>
      </c>
    </row>
    <row r="54" spans="1:16" ht="15.75" thickBot="1">
      <c r="A54" s="64" t="s">
        <v>90</v>
      </c>
      <c r="B54" s="38" t="s">
        <v>96</v>
      </c>
      <c r="C54" s="39">
        <f>18*2</f>
        <v>36</v>
      </c>
      <c r="D54" s="39">
        <v>800</v>
      </c>
      <c r="E54" s="41">
        <f t="shared" si="5"/>
        <v>28800</v>
      </c>
      <c r="F54" s="42" t="s">
        <v>96</v>
      </c>
      <c r="G54" s="39">
        <v>0</v>
      </c>
      <c r="H54" s="41">
        <v>800</v>
      </c>
      <c r="I54" s="47">
        <f t="shared" si="6"/>
        <v>0</v>
      </c>
    </row>
    <row r="55" spans="1:16" ht="15.75" thickBot="1">
      <c r="A55" s="64" t="s">
        <v>74</v>
      </c>
      <c r="B55" s="38" t="s">
        <v>96</v>
      </c>
      <c r="C55" s="39">
        <v>0</v>
      </c>
      <c r="D55" s="39">
        <v>0</v>
      </c>
      <c r="E55" s="41">
        <f t="shared" si="5"/>
        <v>0</v>
      </c>
      <c r="F55" s="42" t="s">
        <v>96</v>
      </c>
      <c r="G55" s="39">
        <v>0</v>
      </c>
      <c r="H55" s="39">
        <v>0</v>
      </c>
      <c r="I55" s="63">
        <f t="shared" si="6"/>
        <v>0</v>
      </c>
    </row>
    <row r="56" spans="1:16" ht="15.75" thickBot="1">
      <c r="A56" s="64" t="s">
        <v>92</v>
      </c>
      <c r="B56" s="38" t="s">
        <v>96</v>
      </c>
      <c r="C56" s="39">
        <f>(12+15)*3</f>
        <v>81</v>
      </c>
      <c r="D56" s="39">
        <v>800</v>
      </c>
      <c r="E56" s="41">
        <f t="shared" si="5"/>
        <v>64800</v>
      </c>
      <c r="F56" s="42" t="s">
        <v>96</v>
      </c>
      <c r="G56" s="39">
        <f>C56/3</f>
        <v>27</v>
      </c>
      <c r="H56" s="41">
        <v>800</v>
      </c>
      <c r="I56" s="47">
        <f t="shared" si="6"/>
        <v>21600</v>
      </c>
    </row>
    <row r="57" spans="1:16" ht="15.75" thickBot="1">
      <c r="A57" s="64"/>
      <c r="B57" s="38"/>
      <c r="C57" s="39"/>
      <c r="D57" s="39"/>
      <c r="E57" s="41"/>
      <c r="F57" s="42"/>
      <c r="G57" s="82"/>
      <c r="H57" s="83"/>
      <c r="I57" s="84"/>
    </row>
    <row r="58" spans="1:16" ht="15.75" thickBot="1">
      <c r="A58" s="27" t="s">
        <v>98</v>
      </c>
      <c r="B58" s="28" t="s">
        <v>56</v>
      </c>
      <c r="C58" s="29">
        <v>0</v>
      </c>
      <c r="D58" s="29">
        <v>150</v>
      </c>
      <c r="E58" s="30">
        <v>0</v>
      </c>
      <c r="F58" s="31" t="s">
        <v>56</v>
      </c>
      <c r="G58" s="29">
        <v>0</v>
      </c>
      <c r="H58" s="30">
        <v>150</v>
      </c>
      <c r="I58" s="31">
        <v>0</v>
      </c>
    </row>
    <row r="59" spans="1:16" ht="15.75" thickBot="1">
      <c r="A59" s="65" t="s">
        <v>99</v>
      </c>
      <c r="B59" s="66"/>
      <c r="C59" s="67"/>
      <c r="D59" s="68"/>
      <c r="E59" s="69">
        <f>E44+E58</f>
        <v>265600</v>
      </c>
      <c r="F59" s="70"/>
      <c r="G59" s="71"/>
      <c r="H59" s="71"/>
      <c r="I59" s="72">
        <f>I44+I58</f>
        <v>50400</v>
      </c>
    </row>
    <row r="60" spans="1:16" ht="16.5" thickBot="1">
      <c r="A60" s="73" t="s">
        <v>100</v>
      </c>
      <c r="B60" s="74"/>
      <c r="C60" s="75"/>
      <c r="D60" s="75"/>
      <c r="E60" s="76"/>
      <c r="F60" s="77"/>
      <c r="G60" s="78"/>
      <c r="H60" s="79"/>
      <c r="I60" s="80"/>
    </row>
    <row r="61" spans="1:16" ht="15.75" thickBot="1">
      <c r="A61" s="27" t="s">
        <v>101</v>
      </c>
      <c r="B61" s="28" t="s">
        <v>102</v>
      </c>
      <c r="C61" s="29">
        <v>2</v>
      </c>
      <c r="D61" s="29">
        <v>30000</v>
      </c>
      <c r="E61" s="30">
        <f>C61*D61</f>
        <v>60000</v>
      </c>
      <c r="F61" s="31" t="s">
        <v>102</v>
      </c>
      <c r="G61" s="29">
        <v>2</v>
      </c>
      <c r="H61" s="30">
        <v>30000</v>
      </c>
      <c r="I61" s="31">
        <f>G61*H61</f>
        <v>60000</v>
      </c>
    </row>
    <row r="62" spans="1:16" ht="15.75" thickBot="1">
      <c r="A62" s="27" t="s">
        <v>103</v>
      </c>
      <c r="B62" s="28"/>
      <c r="C62" s="29">
        <f>SUM(C63:C68)</f>
        <v>21</v>
      </c>
      <c r="D62" s="29">
        <f>E62/C62</f>
        <v>2976.1904761904761</v>
      </c>
      <c r="E62" s="29">
        <f>SUM(E63:E68)</f>
        <v>62500</v>
      </c>
      <c r="F62" s="31"/>
      <c r="G62" s="29">
        <f>SUM(G63:G68)</f>
        <v>8</v>
      </c>
      <c r="H62" s="29">
        <f>I62/G62</f>
        <v>4937.5</v>
      </c>
      <c r="I62" s="29">
        <f>SUM(I63:I68)</f>
        <v>39500</v>
      </c>
    </row>
    <row r="63" spans="1:16" ht="15.75" thickBot="1">
      <c r="A63" s="37" t="s">
        <v>104</v>
      </c>
      <c r="B63" s="38" t="s">
        <v>105</v>
      </c>
      <c r="C63" s="39">
        <v>15</v>
      </c>
      <c r="D63" s="39">
        <v>800</v>
      </c>
      <c r="E63" s="41">
        <f t="shared" ref="E63:E68" si="7">C63*D63</f>
        <v>12000</v>
      </c>
      <c r="F63" s="42" t="s">
        <v>105</v>
      </c>
      <c r="G63" s="39">
        <v>5</v>
      </c>
      <c r="H63" s="41">
        <v>800</v>
      </c>
      <c r="I63" s="42">
        <f t="shared" ref="I63:I68" si="8">G63*H63</f>
        <v>4000</v>
      </c>
      <c r="J63" s="13">
        <f>3200</f>
        <v>3200</v>
      </c>
      <c r="L63" s="13">
        <v>800</v>
      </c>
    </row>
    <row r="64" spans="1:16" ht="15.75" thickBot="1">
      <c r="A64" s="37" t="s">
        <v>106</v>
      </c>
      <c r="B64" s="38" t="s">
        <v>107</v>
      </c>
      <c r="C64" s="39">
        <v>1</v>
      </c>
      <c r="D64" s="39">
        <v>10500</v>
      </c>
      <c r="E64" s="41">
        <f t="shared" si="7"/>
        <v>10500</v>
      </c>
      <c r="F64" s="42" t="s">
        <v>107</v>
      </c>
      <c r="G64" s="39">
        <v>1</v>
      </c>
      <c r="H64" s="41">
        <v>10500</v>
      </c>
      <c r="I64" s="42">
        <f t="shared" si="8"/>
        <v>10500</v>
      </c>
      <c r="J64" s="13">
        <f>D64/(3*4)</f>
        <v>875</v>
      </c>
      <c r="L64" s="13">
        <f>J64</f>
        <v>875</v>
      </c>
      <c r="N64" s="13">
        <f>L64</f>
        <v>875</v>
      </c>
      <c r="P64" s="13">
        <f>N64</f>
        <v>875</v>
      </c>
    </row>
    <row r="65" spans="1:16" ht="15.75" thickBot="1">
      <c r="A65" s="37" t="s">
        <v>108</v>
      </c>
      <c r="B65" s="38" t="s">
        <v>107</v>
      </c>
      <c r="C65" s="39">
        <v>1</v>
      </c>
      <c r="D65" s="39">
        <v>20000</v>
      </c>
      <c r="E65" s="40">
        <f t="shared" si="7"/>
        <v>20000</v>
      </c>
      <c r="F65" s="38" t="s">
        <v>107</v>
      </c>
      <c r="G65" s="39">
        <v>1</v>
      </c>
      <c r="H65" s="41">
        <v>20000</v>
      </c>
      <c r="I65" s="42">
        <f t="shared" si="8"/>
        <v>20000</v>
      </c>
      <c r="J65" s="13">
        <f>I65/(3*4)</f>
        <v>1666.6666666666667</v>
      </c>
      <c r="L65" s="13">
        <f>J65</f>
        <v>1666.6666666666667</v>
      </c>
      <c r="N65" s="13">
        <f>L65</f>
        <v>1666.6666666666667</v>
      </c>
      <c r="P65" s="13">
        <f>N65</f>
        <v>1666.6666666666667</v>
      </c>
    </row>
    <row r="66" spans="1:16" ht="15.75" thickBot="1">
      <c r="A66" s="37" t="s">
        <v>109</v>
      </c>
      <c r="B66" s="38" t="s">
        <v>110</v>
      </c>
      <c r="C66" s="39">
        <v>3</v>
      </c>
      <c r="D66" s="39">
        <v>5000</v>
      </c>
      <c r="E66" s="41">
        <f t="shared" si="7"/>
        <v>15000</v>
      </c>
      <c r="F66" s="42" t="s">
        <v>110</v>
      </c>
      <c r="G66" s="39">
        <v>1</v>
      </c>
      <c r="H66" s="41">
        <v>5000</v>
      </c>
      <c r="I66" s="42">
        <f t="shared" si="8"/>
        <v>5000</v>
      </c>
    </row>
    <row r="67" spans="1:16" ht="15.75" thickBot="1">
      <c r="A67" s="37" t="s">
        <v>111</v>
      </c>
      <c r="B67" s="38" t="s">
        <v>107</v>
      </c>
      <c r="C67" s="39">
        <v>1</v>
      </c>
      <c r="D67" s="39">
        <v>5000</v>
      </c>
      <c r="E67" s="41">
        <f t="shared" si="7"/>
        <v>5000</v>
      </c>
      <c r="F67" s="42" t="s">
        <v>107</v>
      </c>
      <c r="G67" s="39">
        <v>0</v>
      </c>
      <c r="H67" s="41">
        <v>5000</v>
      </c>
      <c r="I67" s="42">
        <f t="shared" si="8"/>
        <v>0</v>
      </c>
    </row>
    <row r="68" spans="1:16" ht="15.75" thickBot="1">
      <c r="A68" s="37" t="s">
        <v>112</v>
      </c>
      <c r="B68" s="38" t="s">
        <v>107</v>
      </c>
      <c r="C68" s="39">
        <v>0</v>
      </c>
      <c r="D68" s="39">
        <v>0</v>
      </c>
      <c r="E68" s="41">
        <f t="shared" si="7"/>
        <v>0</v>
      </c>
      <c r="F68" s="42" t="s">
        <v>107</v>
      </c>
      <c r="G68" s="39">
        <v>0</v>
      </c>
      <c r="H68" s="41">
        <v>0</v>
      </c>
      <c r="I68" s="42">
        <f t="shared" si="8"/>
        <v>0</v>
      </c>
    </row>
    <row r="69" spans="1:16" ht="15.75" thickBot="1">
      <c r="A69" s="27" t="s">
        <v>113</v>
      </c>
      <c r="B69" s="28"/>
      <c r="C69" s="29"/>
      <c r="D69" s="29"/>
      <c r="E69" s="30">
        <v>0</v>
      </c>
      <c r="F69" s="31"/>
      <c r="G69" s="85"/>
      <c r="H69" s="86"/>
      <c r="I69" s="31">
        <v>0</v>
      </c>
    </row>
    <row r="70" spans="1:16" ht="15.75" thickBot="1">
      <c r="A70" s="27" t="s">
        <v>114</v>
      </c>
      <c r="B70" s="28"/>
      <c r="C70" s="29"/>
      <c r="D70" s="29"/>
      <c r="E70" s="30">
        <v>0</v>
      </c>
      <c r="F70" s="31"/>
      <c r="G70" s="85"/>
      <c r="H70" s="86"/>
      <c r="I70" s="31">
        <v>0</v>
      </c>
    </row>
    <row r="71" spans="1:16" ht="15.75" thickBot="1">
      <c r="A71" s="27" t="s">
        <v>115</v>
      </c>
      <c r="B71" s="28"/>
      <c r="C71" s="29"/>
      <c r="D71" s="29"/>
      <c r="E71" s="30">
        <v>0</v>
      </c>
      <c r="F71" s="31"/>
      <c r="G71" s="85"/>
      <c r="H71" s="86"/>
      <c r="I71" s="31">
        <v>0</v>
      </c>
    </row>
    <row r="72" spans="1:16" ht="15.75" thickBot="1">
      <c r="A72" s="65" t="s">
        <v>116</v>
      </c>
      <c r="B72" s="66"/>
      <c r="C72" s="67"/>
      <c r="D72" s="68"/>
      <c r="E72" s="69">
        <f>E61+E62+E69+E70+E71</f>
        <v>122500</v>
      </c>
      <c r="F72" s="70"/>
      <c r="G72" s="71"/>
      <c r="H72" s="71"/>
      <c r="I72" s="72">
        <f>I61+I62+I69+I70+I71</f>
        <v>99500</v>
      </c>
    </row>
    <row r="73" spans="1:16" ht="15.75" thickBot="1">
      <c r="A73" s="73" t="s">
        <v>117</v>
      </c>
      <c r="B73" s="87"/>
      <c r="C73" s="88"/>
      <c r="D73" s="88"/>
      <c r="E73" s="89"/>
      <c r="F73" s="90"/>
      <c r="G73" s="91"/>
      <c r="H73" s="92"/>
      <c r="I73" s="80"/>
    </row>
    <row r="74" spans="1:16" ht="15.75" thickBot="1">
      <c r="A74" s="27" t="s">
        <v>118</v>
      </c>
      <c r="B74" s="28" t="s">
        <v>110</v>
      </c>
      <c r="C74" s="29">
        <f>SUM(C75:C76)</f>
        <v>6</v>
      </c>
      <c r="D74" s="29">
        <f>E74/C74</f>
        <v>3750</v>
      </c>
      <c r="E74" s="29">
        <f>SUM(E75:E76)</f>
        <v>22500</v>
      </c>
      <c r="F74" s="31" t="s">
        <v>110</v>
      </c>
      <c r="G74" s="29">
        <f>SUM(G75:G76)</f>
        <v>2</v>
      </c>
      <c r="H74" s="29">
        <f>I74/G74</f>
        <v>3750</v>
      </c>
      <c r="I74" s="29">
        <f>SUM(I75:I76)</f>
        <v>7500</v>
      </c>
    </row>
    <row r="75" spans="1:16" ht="15.75" thickBot="1">
      <c r="A75" s="37" t="s">
        <v>119</v>
      </c>
      <c r="B75" s="38" t="s">
        <v>110</v>
      </c>
      <c r="C75" s="39">
        <v>3</v>
      </c>
      <c r="D75" s="39">
        <v>2500</v>
      </c>
      <c r="E75" s="41">
        <f>C75*D75</f>
        <v>7500</v>
      </c>
      <c r="F75" s="42" t="s">
        <v>110</v>
      </c>
      <c r="G75" s="39">
        <v>1</v>
      </c>
      <c r="H75" s="41">
        <v>2500</v>
      </c>
      <c r="I75" s="42">
        <f>G75*H75</f>
        <v>2500</v>
      </c>
    </row>
    <row r="76" spans="1:16" ht="15.75" thickBot="1">
      <c r="A76" s="37" t="s">
        <v>120</v>
      </c>
      <c r="B76" s="38" t="s">
        <v>110</v>
      </c>
      <c r="C76" s="39">
        <v>3</v>
      </c>
      <c r="D76" s="39">
        <v>5000</v>
      </c>
      <c r="E76" s="41">
        <f>C76*D76</f>
        <v>15000</v>
      </c>
      <c r="F76" s="42" t="s">
        <v>110</v>
      </c>
      <c r="G76" s="39">
        <v>1</v>
      </c>
      <c r="H76" s="41">
        <v>5000</v>
      </c>
      <c r="I76" s="42">
        <f>G76*H76</f>
        <v>5000</v>
      </c>
    </row>
    <row r="77" spans="1:16" ht="15.75" thickBot="1">
      <c r="A77" s="27" t="s">
        <v>121</v>
      </c>
      <c r="B77" s="28" t="s">
        <v>110</v>
      </c>
      <c r="C77" s="29">
        <v>0</v>
      </c>
      <c r="D77" s="29">
        <v>0</v>
      </c>
      <c r="E77" s="30">
        <v>0</v>
      </c>
      <c r="F77" s="31" t="s">
        <v>110</v>
      </c>
      <c r="G77" s="29">
        <v>0</v>
      </c>
      <c r="H77" s="30">
        <v>0</v>
      </c>
      <c r="I77" s="31">
        <v>0</v>
      </c>
    </row>
    <row r="78" spans="1:16" ht="15.75" thickBot="1">
      <c r="A78" s="27" t="s">
        <v>122</v>
      </c>
      <c r="B78" s="28" t="s">
        <v>110</v>
      </c>
      <c r="C78" s="29">
        <v>3</v>
      </c>
      <c r="D78" s="29">
        <v>10000</v>
      </c>
      <c r="E78" s="30">
        <f>C78*D78</f>
        <v>30000</v>
      </c>
      <c r="F78" s="31" t="s">
        <v>110</v>
      </c>
      <c r="G78" s="29">
        <v>1</v>
      </c>
      <c r="H78" s="30">
        <v>10000</v>
      </c>
      <c r="I78" s="31">
        <f>G78*H78</f>
        <v>10000</v>
      </c>
    </row>
    <row r="79" spans="1:16" ht="27" thickBot="1">
      <c r="A79" s="27" t="s">
        <v>123</v>
      </c>
      <c r="B79" s="28" t="s">
        <v>56</v>
      </c>
      <c r="C79" s="29">
        <v>36</v>
      </c>
      <c r="D79" s="29">
        <v>1600</v>
      </c>
      <c r="E79" s="30">
        <f>C79*D79</f>
        <v>57600</v>
      </c>
      <c r="F79" s="31" t="s">
        <v>56</v>
      </c>
      <c r="G79" s="29">
        <v>12</v>
      </c>
      <c r="H79" s="30">
        <v>1600</v>
      </c>
      <c r="I79" s="31">
        <f>G79*H79</f>
        <v>19200</v>
      </c>
    </row>
    <row r="80" spans="1:16" ht="15.75" thickBot="1">
      <c r="A80" s="65" t="s">
        <v>124</v>
      </c>
      <c r="B80" s="66"/>
      <c r="C80" s="67"/>
      <c r="D80" s="68"/>
      <c r="E80" s="69">
        <f>E74+E77+E78+E79</f>
        <v>110100</v>
      </c>
      <c r="F80" s="70"/>
      <c r="G80" s="71"/>
      <c r="H80" s="71"/>
      <c r="I80" s="72">
        <f>I74+I77+I78+I79</f>
        <v>36700</v>
      </c>
    </row>
    <row r="81" spans="1:9" ht="16.5" thickBot="1">
      <c r="A81" s="73" t="s">
        <v>125</v>
      </c>
      <c r="B81" s="74"/>
      <c r="C81" s="75"/>
      <c r="D81" s="75"/>
      <c r="E81" s="76"/>
      <c r="F81" s="77"/>
      <c r="G81" s="78"/>
      <c r="H81" s="79"/>
      <c r="I81" s="80"/>
    </row>
    <row r="82" spans="1:9" ht="16.5" thickBot="1">
      <c r="A82" s="27" t="s">
        <v>126</v>
      </c>
      <c r="B82" s="93"/>
      <c r="C82" s="94"/>
      <c r="D82" s="94"/>
      <c r="E82" s="95"/>
      <c r="F82" s="96"/>
      <c r="G82" s="29"/>
      <c r="H82" s="30"/>
      <c r="I82" s="31"/>
    </row>
    <row r="83" spans="1:9" ht="16.5" thickBot="1">
      <c r="A83" s="27" t="s">
        <v>127</v>
      </c>
      <c r="B83" s="93"/>
      <c r="C83" s="94"/>
      <c r="D83" s="94"/>
      <c r="E83" s="95"/>
      <c r="F83" s="96"/>
      <c r="G83" s="29"/>
      <c r="H83" s="30"/>
      <c r="I83" s="31"/>
    </row>
    <row r="84" spans="1:9" ht="15.75" thickBot="1">
      <c r="A84" s="97" t="s">
        <v>128</v>
      </c>
      <c r="B84" s="93" t="s">
        <v>129</v>
      </c>
      <c r="C84" s="29">
        <v>18</v>
      </c>
      <c r="D84" s="29">
        <v>1600</v>
      </c>
      <c r="E84" s="30">
        <f>C84*D84</f>
        <v>28800</v>
      </c>
      <c r="F84" s="96" t="s">
        <v>110</v>
      </c>
      <c r="G84" s="29">
        <v>6</v>
      </c>
      <c r="H84" s="30">
        <v>1600</v>
      </c>
      <c r="I84" s="31">
        <f>G84*H84</f>
        <v>9600</v>
      </c>
    </row>
    <row r="85" spans="1:9" ht="15.75" thickBot="1">
      <c r="A85" s="27" t="s">
        <v>130</v>
      </c>
      <c r="B85" s="93" t="s">
        <v>131</v>
      </c>
      <c r="C85" s="29">
        <v>3</v>
      </c>
      <c r="D85" s="29">
        <v>7000</v>
      </c>
      <c r="E85" s="30">
        <f>C85*D85</f>
        <v>21000</v>
      </c>
      <c r="F85" s="96" t="s">
        <v>131</v>
      </c>
      <c r="G85" s="29">
        <v>1</v>
      </c>
      <c r="H85" s="30">
        <v>7000</v>
      </c>
      <c r="I85" s="31">
        <f>G85*H85</f>
        <v>7000</v>
      </c>
    </row>
    <row r="86" spans="1:9" ht="15.75" thickBot="1">
      <c r="A86" s="27" t="s">
        <v>132</v>
      </c>
      <c r="B86" s="93" t="s">
        <v>133</v>
      </c>
      <c r="C86" s="29">
        <v>3</v>
      </c>
      <c r="D86" s="29">
        <v>15000</v>
      </c>
      <c r="E86" s="30">
        <f>C86*D86</f>
        <v>45000</v>
      </c>
      <c r="F86" s="96" t="s">
        <v>133</v>
      </c>
      <c r="G86" s="29">
        <v>1</v>
      </c>
      <c r="H86" s="30">
        <v>15000</v>
      </c>
      <c r="I86" s="31">
        <f>G86*H86</f>
        <v>15000</v>
      </c>
    </row>
    <row r="87" spans="1:9" ht="15.75" thickBot="1">
      <c r="A87" s="27" t="s">
        <v>134</v>
      </c>
      <c r="B87" s="93" t="s">
        <v>135</v>
      </c>
      <c r="C87" s="29">
        <v>60</v>
      </c>
      <c r="D87" s="29">
        <v>1100</v>
      </c>
      <c r="E87" s="30">
        <f>C87*D87</f>
        <v>66000</v>
      </c>
      <c r="F87" s="96" t="s">
        <v>135</v>
      </c>
      <c r="G87" s="29">
        <v>20</v>
      </c>
      <c r="H87" s="30">
        <v>1100</v>
      </c>
      <c r="I87" s="31">
        <f>G87*H87</f>
        <v>22000</v>
      </c>
    </row>
    <row r="88" spans="1:9" ht="15.75" thickBot="1">
      <c r="A88" s="27" t="s">
        <v>136</v>
      </c>
      <c r="B88" s="93" t="s">
        <v>110</v>
      </c>
      <c r="C88" s="29">
        <v>3</v>
      </c>
      <c r="D88" s="29">
        <v>1000</v>
      </c>
      <c r="E88" s="30">
        <f>C88*D88</f>
        <v>3000</v>
      </c>
      <c r="F88" s="96" t="s">
        <v>110</v>
      </c>
      <c r="G88" s="29">
        <v>1</v>
      </c>
      <c r="H88" s="30">
        <v>1000</v>
      </c>
      <c r="I88" s="31">
        <f>G88*H88</f>
        <v>1000</v>
      </c>
    </row>
    <row r="89" spans="1:9" ht="16.5" thickBot="1">
      <c r="A89" s="27" t="s">
        <v>137</v>
      </c>
      <c r="B89" s="93" t="s">
        <v>138</v>
      </c>
      <c r="C89" s="29">
        <f>SUM(C90:C95)</f>
        <v>13</v>
      </c>
      <c r="D89" s="29">
        <f>E89/C89</f>
        <v>5000</v>
      </c>
      <c r="E89" s="29">
        <f>SUM(E90:E95)</f>
        <v>65000</v>
      </c>
      <c r="F89" s="96" t="s">
        <v>138</v>
      </c>
      <c r="G89" s="29">
        <f>SUM(G90:G95)</f>
        <v>2</v>
      </c>
      <c r="H89" s="29">
        <f>I89/G89</f>
        <v>5000</v>
      </c>
      <c r="I89" s="29">
        <f>SUM(I90:I95)</f>
        <v>10000</v>
      </c>
    </row>
    <row r="90" spans="1:9" ht="15.75" thickBot="1">
      <c r="A90" s="37" t="s">
        <v>86</v>
      </c>
      <c r="B90" s="50" t="s">
        <v>138</v>
      </c>
      <c r="C90" s="98">
        <v>2</v>
      </c>
      <c r="D90" s="98">
        <v>5000</v>
      </c>
      <c r="E90" s="41">
        <f t="shared" ref="E90:E96" si="9">C90*D90</f>
        <v>10000</v>
      </c>
      <c r="F90" s="99" t="s">
        <v>138</v>
      </c>
      <c r="G90" s="98">
        <v>1</v>
      </c>
      <c r="H90" s="100">
        <v>5000</v>
      </c>
      <c r="I90" s="42">
        <f t="shared" ref="I90:I96" si="10">G90*H90</f>
        <v>5000</v>
      </c>
    </row>
    <row r="91" spans="1:9" ht="15.75" thickBot="1">
      <c r="A91" s="37" t="s">
        <v>139</v>
      </c>
      <c r="B91" s="101" t="s">
        <v>138</v>
      </c>
      <c r="C91" s="102">
        <v>2</v>
      </c>
      <c r="D91" s="102">
        <v>5000</v>
      </c>
      <c r="E91" s="41">
        <f t="shared" si="9"/>
        <v>10000</v>
      </c>
      <c r="F91" s="103" t="s">
        <v>138</v>
      </c>
      <c r="G91" s="102">
        <v>0</v>
      </c>
      <c r="H91" s="104">
        <v>5000</v>
      </c>
      <c r="I91" s="42">
        <f t="shared" si="10"/>
        <v>0</v>
      </c>
    </row>
    <row r="92" spans="1:9" ht="15.75" thickBot="1">
      <c r="A92" s="37" t="s">
        <v>140</v>
      </c>
      <c r="B92" s="101" t="s">
        <v>138</v>
      </c>
      <c r="C92" s="102">
        <v>2</v>
      </c>
      <c r="D92" s="102">
        <v>5000</v>
      </c>
      <c r="E92" s="41">
        <f t="shared" si="9"/>
        <v>10000</v>
      </c>
      <c r="F92" s="103" t="s">
        <v>138</v>
      </c>
      <c r="G92" s="102">
        <v>0</v>
      </c>
      <c r="H92" s="104">
        <v>5000</v>
      </c>
      <c r="I92" s="42">
        <f t="shared" si="10"/>
        <v>0</v>
      </c>
    </row>
    <row r="93" spans="1:9" ht="15.75" thickBot="1">
      <c r="A93" s="37" t="s">
        <v>141</v>
      </c>
      <c r="B93" s="101" t="s">
        <v>138</v>
      </c>
      <c r="C93" s="102">
        <v>2</v>
      </c>
      <c r="D93" s="102">
        <v>5000</v>
      </c>
      <c r="E93" s="41">
        <f t="shared" si="9"/>
        <v>10000</v>
      </c>
      <c r="F93" s="103" t="s">
        <v>138</v>
      </c>
      <c r="G93" s="102">
        <v>0</v>
      </c>
      <c r="H93" s="104">
        <v>5000</v>
      </c>
      <c r="I93" s="42">
        <f t="shared" si="10"/>
        <v>0</v>
      </c>
    </row>
    <row r="94" spans="1:9" ht="15.75" thickBot="1">
      <c r="A94" s="37" t="s">
        <v>142</v>
      </c>
      <c r="B94" s="101" t="s">
        <v>138</v>
      </c>
      <c r="C94" s="102">
        <v>2</v>
      </c>
      <c r="D94" s="102">
        <v>5000</v>
      </c>
      <c r="E94" s="41">
        <f t="shared" si="9"/>
        <v>10000</v>
      </c>
      <c r="F94" s="103" t="s">
        <v>138</v>
      </c>
      <c r="G94" s="102">
        <v>0</v>
      </c>
      <c r="H94" s="104">
        <v>5000</v>
      </c>
      <c r="I94" s="42">
        <f t="shared" si="10"/>
        <v>0</v>
      </c>
    </row>
    <row r="95" spans="1:9" ht="15.75" thickBot="1">
      <c r="A95" s="64" t="s">
        <v>92</v>
      </c>
      <c r="B95" s="101" t="s">
        <v>138</v>
      </c>
      <c r="C95" s="102">
        <v>3</v>
      </c>
      <c r="D95" s="102">
        <v>5000</v>
      </c>
      <c r="E95" s="41">
        <f t="shared" si="9"/>
        <v>15000</v>
      </c>
      <c r="F95" s="103" t="s">
        <v>138</v>
      </c>
      <c r="G95" s="102">
        <v>1</v>
      </c>
      <c r="H95" s="104">
        <v>5000</v>
      </c>
      <c r="I95" s="42">
        <f t="shared" si="10"/>
        <v>5000</v>
      </c>
    </row>
    <row r="96" spans="1:9" ht="16.5" thickBot="1">
      <c r="A96" s="27" t="s">
        <v>143</v>
      </c>
      <c r="B96" s="105"/>
      <c r="C96" s="106">
        <v>3</v>
      </c>
      <c r="D96" s="106">
        <v>20000</v>
      </c>
      <c r="E96" s="30">
        <f t="shared" si="9"/>
        <v>60000</v>
      </c>
      <c r="F96" s="107"/>
      <c r="G96" s="106">
        <v>1</v>
      </c>
      <c r="H96" s="108">
        <v>20000</v>
      </c>
      <c r="I96" s="31">
        <f t="shared" si="10"/>
        <v>20000</v>
      </c>
    </row>
    <row r="97" spans="1:16" ht="15.75" thickBot="1">
      <c r="A97" s="65" t="s">
        <v>144</v>
      </c>
      <c r="B97" s="66"/>
      <c r="C97" s="109"/>
      <c r="D97" s="110"/>
      <c r="E97" s="69">
        <f>SUM(E82:E89)+E96</f>
        <v>288800</v>
      </c>
      <c r="F97" s="70"/>
      <c r="G97" s="111"/>
      <c r="H97" s="111"/>
      <c r="I97" s="72">
        <f>SUM(I82:I89)+I96</f>
        <v>84600</v>
      </c>
    </row>
    <row r="98" spans="1:16" ht="15.75" thickBot="1">
      <c r="A98" s="73" t="s">
        <v>145</v>
      </c>
      <c r="B98" s="112"/>
      <c r="C98" s="21">
        <f>SUM(C99:C101)</f>
        <v>20</v>
      </c>
      <c r="D98" s="21">
        <f>E98/C98</f>
        <v>2000</v>
      </c>
      <c r="E98" s="21">
        <f>SUM(E99:E101)</f>
        <v>40000</v>
      </c>
      <c r="F98" s="113"/>
      <c r="G98" s="21">
        <f>SUM(G99:G101)</f>
        <v>12</v>
      </c>
      <c r="H98" s="21">
        <f>I98/G98</f>
        <v>2000</v>
      </c>
      <c r="I98" s="21">
        <f>SUM(I99:I101)</f>
        <v>24000</v>
      </c>
    </row>
    <row r="99" spans="1:16" ht="15.75" thickBot="1">
      <c r="A99" s="64" t="s">
        <v>146</v>
      </c>
      <c r="B99" s="114" t="s">
        <v>147</v>
      </c>
      <c r="C99" s="39">
        <v>20</v>
      </c>
      <c r="D99" s="39">
        <v>2000</v>
      </c>
      <c r="E99" s="39">
        <f>C99*D99</f>
        <v>40000</v>
      </c>
      <c r="F99" s="101" t="s">
        <v>147</v>
      </c>
      <c r="G99" s="39">
        <v>12</v>
      </c>
      <c r="H99" s="41">
        <v>2000</v>
      </c>
      <c r="I99" s="42">
        <f>G99*H99</f>
        <v>24000</v>
      </c>
    </row>
    <row r="100" spans="1:16" ht="15.75" thickBot="1">
      <c r="A100" s="64" t="s">
        <v>148</v>
      </c>
      <c r="B100" s="114"/>
      <c r="C100" s="39">
        <v>0</v>
      </c>
      <c r="D100" s="39">
        <v>0</v>
      </c>
      <c r="E100" s="39">
        <f>C100*D100</f>
        <v>0</v>
      </c>
      <c r="F100" s="101"/>
      <c r="G100" s="39">
        <v>0</v>
      </c>
      <c r="H100" s="41">
        <v>0</v>
      </c>
      <c r="I100" s="42">
        <f>G100*H100</f>
        <v>0</v>
      </c>
    </row>
    <row r="101" spans="1:16" ht="15.75" thickBot="1">
      <c r="A101" s="64" t="s">
        <v>149</v>
      </c>
      <c r="B101" s="115"/>
      <c r="C101" s="39">
        <v>0</v>
      </c>
      <c r="D101" s="39">
        <v>0</v>
      </c>
      <c r="E101" s="39">
        <f>C101*D101</f>
        <v>0</v>
      </c>
      <c r="F101" s="116"/>
      <c r="G101" s="39">
        <v>0</v>
      </c>
      <c r="H101" s="41">
        <v>0</v>
      </c>
      <c r="I101" s="42">
        <f>G101*H101</f>
        <v>0</v>
      </c>
    </row>
    <row r="102" spans="1:16" ht="15.75" thickBot="1">
      <c r="A102" s="65" t="s">
        <v>150</v>
      </c>
      <c r="B102" s="66"/>
      <c r="C102" s="67"/>
      <c r="D102" s="68"/>
      <c r="E102" s="69">
        <f>E98</f>
        <v>40000</v>
      </c>
      <c r="F102" s="70"/>
      <c r="G102" s="71"/>
      <c r="H102" s="71"/>
      <c r="I102" s="72">
        <f>I98</f>
        <v>24000</v>
      </c>
    </row>
    <row r="103" spans="1:16" ht="15.75" thickBot="1">
      <c r="A103" s="117" t="s">
        <v>151</v>
      </c>
      <c r="B103" s="118"/>
      <c r="C103" s="119"/>
      <c r="D103" s="120"/>
      <c r="E103" s="29">
        <f>E102+E97+E80+E72+E59+E42</f>
        <v>2156950</v>
      </c>
      <c r="F103" s="29"/>
      <c r="G103" s="29"/>
      <c r="H103" s="30"/>
      <c r="I103" s="31">
        <f>I102+I97+I80+I72+I59+I42</f>
        <v>689100</v>
      </c>
    </row>
    <row r="104" spans="1:16" ht="27" thickBot="1">
      <c r="A104" s="46" t="s">
        <v>152</v>
      </c>
      <c r="B104" s="51"/>
      <c r="C104" s="41"/>
      <c r="D104" s="39"/>
      <c r="E104" s="41">
        <f>E103*5%</f>
        <v>107847.5</v>
      </c>
      <c r="F104" s="41"/>
      <c r="G104" s="83"/>
      <c r="H104" s="83"/>
      <c r="I104" s="42">
        <f>E104/3</f>
        <v>35949.166666666664</v>
      </c>
    </row>
    <row r="105" spans="1:16" ht="15.75" thickBot="1">
      <c r="A105" s="117" t="s">
        <v>153</v>
      </c>
      <c r="B105" s="121"/>
      <c r="C105" s="122"/>
      <c r="D105" s="123"/>
      <c r="E105" s="29">
        <f>E103+E104</f>
        <v>2264797.5</v>
      </c>
      <c r="F105" s="122"/>
      <c r="G105" s="124"/>
      <c r="H105" s="124"/>
      <c r="I105" s="31">
        <f>I103+I104</f>
        <v>725049.16666666663</v>
      </c>
    </row>
    <row r="106" spans="1:16" ht="15.75" thickBot="1">
      <c r="A106" s="46" t="s">
        <v>154</v>
      </c>
      <c r="B106" s="51"/>
      <c r="C106" s="41"/>
      <c r="D106" s="39"/>
      <c r="E106" s="125">
        <v>156255</v>
      </c>
      <c r="F106" s="41"/>
      <c r="G106" s="83"/>
      <c r="H106" s="83"/>
      <c r="I106" s="42">
        <f>E106/3</f>
        <v>52085</v>
      </c>
      <c r="J106" s="13">
        <f>J9</f>
        <v>8250</v>
      </c>
      <c r="L106" s="13">
        <f>J106/2</f>
        <v>4125</v>
      </c>
      <c r="N106" s="13">
        <f>J106*0.2</f>
        <v>1650</v>
      </c>
      <c r="P106" s="13">
        <v>0</v>
      </c>
    </row>
    <row r="107" spans="1:16" ht="15.75" thickBot="1">
      <c r="A107" s="117" t="s">
        <v>155</v>
      </c>
      <c r="B107" s="121"/>
      <c r="C107" s="122"/>
      <c r="D107" s="123"/>
      <c r="E107" s="126">
        <f>E105+E106</f>
        <v>2421052.5</v>
      </c>
      <c r="F107" s="124"/>
      <c r="G107" s="124"/>
      <c r="H107" s="124"/>
      <c r="I107" s="127">
        <f>I105+I106</f>
        <v>777134.16666666663</v>
      </c>
    </row>
    <row r="108" spans="1:16" ht="15.75">
      <c r="A108" s="128" t="s">
        <v>156</v>
      </c>
      <c r="B108" s="715"/>
      <c r="C108" s="717"/>
      <c r="D108" s="719"/>
      <c r="E108" s="721"/>
      <c r="F108" s="707"/>
      <c r="G108" s="699"/>
      <c r="H108" s="699"/>
      <c r="I108" s="709"/>
    </row>
    <row r="109" spans="1:16" ht="16.5" thickBot="1">
      <c r="A109" s="129" t="s">
        <v>157</v>
      </c>
      <c r="B109" s="716"/>
      <c r="C109" s="718"/>
      <c r="D109" s="720"/>
      <c r="E109" s="722"/>
      <c r="F109" s="708"/>
      <c r="G109" s="700"/>
      <c r="H109" s="700"/>
      <c r="I109" s="710"/>
    </row>
    <row r="110" spans="1:16" ht="16.5" thickBot="1">
      <c r="A110" s="117" t="s">
        <v>158</v>
      </c>
      <c r="B110" s="121"/>
      <c r="C110" s="122"/>
      <c r="D110" s="123"/>
      <c r="E110" s="123">
        <f>SUM(E107:E109)</f>
        <v>2421052.5</v>
      </c>
      <c r="F110" s="124"/>
      <c r="G110" s="124"/>
      <c r="H110" s="124"/>
      <c r="I110" s="130"/>
    </row>
    <row r="111" spans="1:16" ht="15.75" thickBot="1">
      <c r="A111" s="131"/>
      <c r="B111" s="132"/>
      <c r="C111" s="711" t="s">
        <v>159</v>
      </c>
      <c r="D111" s="712"/>
      <c r="E111" s="133">
        <f>E107*0.05</f>
        <v>121052.625</v>
      </c>
      <c r="F111" s="134">
        <f>E111/E107</f>
        <v>0.05</v>
      </c>
      <c r="G111" s="135"/>
      <c r="H111" s="135"/>
      <c r="I111" s="135"/>
    </row>
    <row r="112" spans="1:16" ht="15.75" thickBot="1">
      <c r="A112" s="136"/>
      <c r="B112" s="132"/>
      <c r="C112" s="711" t="s">
        <v>160</v>
      </c>
      <c r="D112" s="712"/>
      <c r="E112" s="137">
        <f>E107*0.95</f>
        <v>2299999.875</v>
      </c>
      <c r="F112" s="138">
        <f>E112/E107</f>
        <v>0.95</v>
      </c>
      <c r="G112" s="135"/>
      <c r="H112" s="139"/>
      <c r="I112" s="135"/>
    </row>
    <row r="113" spans="1:9" ht="15.75" thickBot="1">
      <c r="A113" s="136"/>
      <c r="B113" s="132"/>
      <c r="C113" s="711"/>
      <c r="D113" s="712"/>
      <c r="E113" s="137"/>
      <c r="F113" s="137"/>
      <c r="G113" s="135"/>
      <c r="H113" s="140"/>
      <c r="I113" s="141"/>
    </row>
  </sheetData>
  <mergeCells count="16">
    <mergeCell ref="B108:B109"/>
    <mergeCell ref="C108:C109"/>
    <mergeCell ref="D108:D109"/>
    <mergeCell ref="E108:E109"/>
    <mergeCell ref="F108:F109"/>
    <mergeCell ref="A2:A3"/>
    <mergeCell ref="B2:B3"/>
    <mergeCell ref="C2:C3"/>
    <mergeCell ref="F2:F3"/>
    <mergeCell ref="G2:G3"/>
    <mergeCell ref="H108:H109"/>
    <mergeCell ref="I108:I109"/>
    <mergeCell ref="C111:D111"/>
    <mergeCell ref="C112:D112"/>
    <mergeCell ref="C113:D113"/>
    <mergeCell ref="G108:G109"/>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369"/>
  <sheetViews>
    <sheetView tabSelected="1" topLeftCell="B2366" zoomScale="120" zoomScaleNormal="120" workbookViewId="0">
      <selection activeCell="B2369" sqref="B2369"/>
    </sheetView>
  </sheetViews>
  <sheetFormatPr defaultColWidth="8.85546875" defaultRowHeight="15"/>
  <cols>
    <col min="1" max="1" width="16.5703125" customWidth="1"/>
    <col min="2" max="2" width="125.42578125" style="641" customWidth="1"/>
    <col min="3" max="3" width="28.5703125" customWidth="1"/>
    <col min="4" max="4" width="32.42578125" customWidth="1"/>
    <col min="5" max="5" width="45.42578125" customWidth="1"/>
    <col min="6" max="6" width="54.42578125" customWidth="1"/>
    <col min="7" max="7" width="61.7109375" customWidth="1"/>
    <col min="8" max="8" width="11.7109375" customWidth="1"/>
  </cols>
  <sheetData>
    <row r="1" spans="1:2" ht="225">
      <c r="A1" s="1" t="s">
        <v>3895</v>
      </c>
      <c r="B1" s="641" t="s">
        <v>3896</v>
      </c>
    </row>
    <row r="2" spans="1:2" ht="150">
      <c r="B2" s="641" t="s">
        <v>3897</v>
      </c>
    </row>
    <row r="3" spans="1:2">
      <c r="B3" s="641" t="s">
        <v>3898</v>
      </c>
    </row>
    <row r="4" spans="1:2" ht="90">
      <c r="B4" s="641" t="s">
        <v>3899</v>
      </c>
    </row>
    <row r="5" spans="1:2">
      <c r="B5" s="641" t="s">
        <v>3900</v>
      </c>
    </row>
    <row r="6" spans="1:2">
      <c r="A6" t="s">
        <v>3901</v>
      </c>
      <c r="B6" s="641" t="s">
        <v>3902</v>
      </c>
    </row>
    <row r="8" spans="1:2" ht="30">
      <c r="A8" t="s">
        <v>3903</v>
      </c>
      <c r="B8" s="641" t="s">
        <v>3904</v>
      </c>
    </row>
    <row r="9" spans="1:2" ht="45">
      <c r="B9" s="641" t="s">
        <v>3905</v>
      </c>
    </row>
    <row r="10" spans="1:2">
      <c r="B10" s="641" t="s">
        <v>3906</v>
      </c>
    </row>
    <row r="11" spans="1:2" ht="30">
      <c r="B11" s="641" t="s">
        <v>3907</v>
      </c>
    </row>
    <row r="12" spans="1:2">
      <c r="A12" t="s">
        <v>3895</v>
      </c>
      <c r="B12" s="641" t="s">
        <v>3908</v>
      </c>
    </row>
    <row r="13" spans="1:2">
      <c r="B13" s="261" t="s">
        <v>3909</v>
      </c>
    </row>
    <row r="14" spans="1:2">
      <c r="B14" s="641" t="s">
        <v>3911</v>
      </c>
    </row>
    <row r="15" spans="1:2">
      <c r="B15" s="261" t="s">
        <v>3912</v>
      </c>
    </row>
    <row r="16" spans="1:2" ht="60">
      <c r="B16" s="641" t="s">
        <v>3913</v>
      </c>
    </row>
    <row r="17" spans="1:2">
      <c r="A17" s="556">
        <v>40544</v>
      </c>
      <c r="B17" s="641" t="s">
        <v>3914</v>
      </c>
    </row>
    <row r="18" spans="1:2" ht="30">
      <c r="B18" s="641" t="s">
        <v>3915</v>
      </c>
    </row>
    <row r="19" spans="1:2" ht="30">
      <c r="B19" s="641" t="s">
        <v>3916</v>
      </c>
    </row>
    <row r="20" spans="1:2">
      <c r="B20" s="261" t="s">
        <v>3917</v>
      </c>
    </row>
    <row r="21" spans="1:2">
      <c r="B21" s="641" t="s">
        <v>3918</v>
      </c>
    </row>
    <row r="22" spans="1:2">
      <c r="A22" s="556">
        <v>40909</v>
      </c>
      <c r="B22" s="641" t="s">
        <v>3919</v>
      </c>
    </row>
    <row r="23" spans="1:2">
      <c r="B23" s="641" t="s">
        <v>3920</v>
      </c>
    </row>
    <row r="24" spans="1:2">
      <c r="B24" s="641" t="s">
        <v>3921</v>
      </c>
    </row>
    <row r="25" spans="1:2" ht="30">
      <c r="A25" s="556">
        <v>42005</v>
      </c>
      <c r="B25" s="641" t="s">
        <v>3922</v>
      </c>
    </row>
    <row r="26" spans="1:2">
      <c r="B26" s="641" t="s">
        <v>3923</v>
      </c>
    </row>
    <row r="27" spans="1:2" ht="45">
      <c r="B27" s="391" t="s">
        <v>3924</v>
      </c>
    </row>
    <row r="29" spans="1:2">
      <c r="B29" s="641" t="s">
        <v>3925</v>
      </c>
    </row>
    <row r="30" spans="1:2" ht="45">
      <c r="A30" s="1" t="s">
        <v>3926</v>
      </c>
      <c r="B30" s="641" t="s">
        <v>3927</v>
      </c>
    </row>
    <row r="31" spans="1:2">
      <c r="A31" s="560">
        <v>44562</v>
      </c>
      <c r="B31" s="641" t="s">
        <v>3928</v>
      </c>
    </row>
    <row r="32" spans="1:2">
      <c r="A32" t="s">
        <v>2672</v>
      </c>
      <c r="B32" s="641" t="s">
        <v>3929</v>
      </c>
    </row>
    <row r="33" spans="1:2">
      <c r="B33" s="641" t="s">
        <v>3930</v>
      </c>
    </row>
    <row r="34" spans="1:2">
      <c r="A34" t="s">
        <v>3932</v>
      </c>
      <c r="B34" s="641" t="s">
        <v>3931</v>
      </c>
    </row>
    <row r="35" spans="1:2">
      <c r="B35" s="641" t="s">
        <v>3933</v>
      </c>
    </row>
    <row r="36" spans="1:2">
      <c r="A36" s="560">
        <v>45658</v>
      </c>
      <c r="B36" s="641" t="s">
        <v>3934</v>
      </c>
    </row>
    <row r="37" spans="1:2" ht="30">
      <c r="B37" s="641" t="s">
        <v>3935</v>
      </c>
    </row>
    <row r="38" spans="1:2" ht="30">
      <c r="B38" s="641" t="s">
        <v>3936</v>
      </c>
    </row>
    <row r="39" spans="1:2">
      <c r="B39" s="641" t="s">
        <v>3937</v>
      </c>
    </row>
    <row r="40" spans="1:2">
      <c r="B40" s="248" t="s">
        <v>3939</v>
      </c>
    </row>
    <row r="41" spans="1:2">
      <c r="B41" s="641" t="s">
        <v>3938</v>
      </c>
    </row>
    <row r="42" spans="1:2" s="252" customFormat="1">
      <c r="A42" s="561">
        <v>46023</v>
      </c>
      <c r="B42" s="261" t="s">
        <v>3940</v>
      </c>
    </row>
    <row r="43" spans="1:2">
      <c r="B43" s="641" t="s">
        <v>3959</v>
      </c>
    </row>
    <row r="44" spans="1:2" ht="45">
      <c r="B44" s="645" t="s">
        <v>3962</v>
      </c>
    </row>
    <row r="45" spans="1:2">
      <c r="A45" s="556">
        <v>47119</v>
      </c>
      <c r="B45" s="641" t="s">
        <v>3960</v>
      </c>
    </row>
    <row r="46" spans="1:2">
      <c r="B46" s="641" t="s">
        <v>3961</v>
      </c>
    </row>
    <row r="47" spans="1:2" ht="30">
      <c r="B47" s="584" t="s">
        <v>4531</v>
      </c>
    </row>
    <row r="48" spans="1:2">
      <c r="A48" s="556">
        <v>10959</v>
      </c>
      <c r="B48" s="641" t="s">
        <v>3963</v>
      </c>
    </row>
    <row r="49" spans="1:2">
      <c r="B49" s="641" t="s">
        <v>3964</v>
      </c>
    </row>
    <row r="50" spans="1:2" ht="30">
      <c r="B50" s="641" t="s">
        <v>3965</v>
      </c>
    </row>
    <row r="51" spans="1:2">
      <c r="B51" s="641" t="s">
        <v>3992</v>
      </c>
    </row>
    <row r="52" spans="1:2">
      <c r="B52" s="641" t="s">
        <v>3966</v>
      </c>
    </row>
    <row r="53" spans="1:2">
      <c r="B53" s="641" t="s">
        <v>3967</v>
      </c>
    </row>
    <row r="54" spans="1:2" ht="30">
      <c r="B54" s="641" t="s">
        <v>3993</v>
      </c>
    </row>
    <row r="55" spans="1:2">
      <c r="B55" s="641" t="s">
        <v>3968</v>
      </c>
    </row>
    <row r="56" spans="1:2">
      <c r="B56" s="641" t="s">
        <v>3969</v>
      </c>
    </row>
    <row r="57" spans="1:2" ht="30">
      <c r="B57" s="641" t="s">
        <v>3970</v>
      </c>
    </row>
    <row r="58" spans="1:2" ht="30">
      <c r="B58" s="641" t="s">
        <v>3971</v>
      </c>
    </row>
    <row r="59" spans="1:2">
      <c r="B59" s="641" t="s">
        <v>3972</v>
      </c>
    </row>
    <row r="60" spans="1:2">
      <c r="B60" s="641" t="s">
        <v>3973</v>
      </c>
    </row>
    <row r="61" spans="1:2">
      <c r="B61" s="641" t="s">
        <v>3974</v>
      </c>
    </row>
    <row r="62" spans="1:2">
      <c r="B62" s="641" t="s">
        <v>3975</v>
      </c>
    </row>
    <row r="63" spans="1:2" ht="30">
      <c r="B63" s="641" t="s">
        <v>3976</v>
      </c>
    </row>
    <row r="64" spans="1:2" ht="30">
      <c r="A64" t="s">
        <v>3977</v>
      </c>
      <c r="B64" s="391" t="s">
        <v>3978</v>
      </c>
    </row>
    <row r="66" spans="1:2">
      <c r="A66" t="s">
        <v>3979</v>
      </c>
      <c r="B66" s="641" t="s">
        <v>3980</v>
      </c>
    </row>
    <row r="68" spans="1:2">
      <c r="A68" t="s">
        <v>3981</v>
      </c>
      <c r="B68" s="641" t="s">
        <v>3982</v>
      </c>
    </row>
    <row r="69" spans="1:2">
      <c r="B69" s="641" t="s">
        <v>4038</v>
      </c>
    </row>
    <row r="70" spans="1:2">
      <c r="B70" s="641" t="s">
        <v>3983</v>
      </c>
    </row>
    <row r="71" spans="1:2">
      <c r="B71" s="641" t="s">
        <v>3984</v>
      </c>
    </row>
    <row r="72" spans="1:2" ht="30">
      <c r="B72" s="641" t="s">
        <v>3985</v>
      </c>
    </row>
    <row r="73" spans="1:2">
      <c r="B73" s="641" t="s">
        <v>3986</v>
      </c>
    </row>
    <row r="74" spans="1:2">
      <c r="B74" s="641" t="s">
        <v>3987</v>
      </c>
    </row>
    <row r="75" spans="1:2" ht="30">
      <c r="A75" t="s">
        <v>3990</v>
      </c>
      <c r="B75" s="641" t="s">
        <v>3991</v>
      </c>
    </row>
    <row r="76" spans="1:2" ht="30">
      <c r="B76" s="641" t="s">
        <v>3988</v>
      </c>
    </row>
    <row r="77" spans="1:2">
      <c r="B77" s="641" t="s">
        <v>3989</v>
      </c>
    </row>
    <row r="78" spans="1:2">
      <c r="A78" t="s">
        <v>3994</v>
      </c>
      <c r="B78" s="641" t="s">
        <v>3996</v>
      </c>
    </row>
    <row r="79" spans="1:2">
      <c r="B79" s="641" t="s">
        <v>3995</v>
      </c>
    </row>
    <row r="80" spans="1:2">
      <c r="A80" t="s">
        <v>3997</v>
      </c>
      <c r="B80" s="641" t="s">
        <v>3998</v>
      </c>
    </row>
    <row r="81" spans="1:4">
      <c r="B81" s="641" t="s">
        <v>3999</v>
      </c>
    </row>
    <row r="82" spans="1:4" ht="30">
      <c r="B82" s="641" t="s">
        <v>4000</v>
      </c>
    </row>
    <row r="83" spans="1:4" ht="45">
      <c r="B83" s="641" t="s">
        <v>4001</v>
      </c>
    </row>
    <row r="84" spans="1:4">
      <c r="A84" t="s">
        <v>4002</v>
      </c>
      <c r="B84" s="641" t="s">
        <v>4003</v>
      </c>
    </row>
    <row r="85" spans="1:4" ht="30">
      <c r="B85" s="641" t="s">
        <v>4004</v>
      </c>
    </row>
    <row r="86" spans="1:4">
      <c r="B86" s="641" t="s">
        <v>4005</v>
      </c>
    </row>
    <row r="87" spans="1:4" ht="30">
      <c r="B87" s="641" t="s">
        <v>4006</v>
      </c>
    </row>
    <row r="88" spans="1:4" ht="45">
      <c r="A88" t="s">
        <v>4008</v>
      </c>
      <c r="B88" s="641" t="s">
        <v>4007</v>
      </c>
    </row>
    <row r="89" spans="1:4" ht="30">
      <c r="B89" s="641" t="s">
        <v>4009</v>
      </c>
    </row>
    <row r="90" spans="1:4">
      <c r="B90" s="641" t="s">
        <v>4010</v>
      </c>
    </row>
    <row r="91" spans="1:4" ht="30">
      <c r="B91" s="641" t="s">
        <v>4011</v>
      </c>
    </row>
    <row r="92" spans="1:4" ht="45">
      <c r="B92" s="641" t="s">
        <v>4012</v>
      </c>
    </row>
    <row r="93" spans="1:4">
      <c r="B93" s="641" t="s">
        <v>4013</v>
      </c>
    </row>
    <row r="94" spans="1:4" ht="30">
      <c r="B94" s="641" t="s">
        <v>4014</v>
      </c>
    </row>
    <row r="95" spans="1:4">
      <c r="A95" t="s">
        <v>2729</v>
      </c>
      <c r="B95" s="641" t="s">
        <v>4015</v>
      </c>
    </row>
    <row r="96" spans="1:4">
      <c r="A96" t="s">
        <v>4016</v>
      </c>
      <c r="B96" s="641" t="s">
        <v>4039</v>
      </c>
      <c r="D96" s="568"/>
    </row>
    <row r="97" spans="1:2">
      <c r="B97" s="261" t="s">
        <v>4189</v>
      </c>
    </row>
    <row r="98" spans="1:2">
      <c r="B98" s="646" t="s">
        <v>4017</v>
      </c>
    </row>
    <row r="99" spans="1:2">
      <c r="B99" s="641" t="s">
        <v>4018</v>
      </c>
    </row>
    <row r="100" spans="1:2">
      <c r="A100" t="s">
        <v>4019</v>
      </c>
      <c r="B100" s="641" t="s">
        <v>4020</v>
      </c>
    </row>
    <row r="101" spans="1:2" ht="60">
      <c r="B101" s="641" t="s">
        <v>4021</v>
      </c>
    </row>
    <row r="102" spans="1:2">
      <c r="B102" s="641" t="s">
        <v>4022</v>
      </c>
    </row>
    <row r="103" spans="1:2" ht="30">
      <c r="B103" s="641" t="s">
        <v>4023</v>
      </c>
    </row>
    <row r="104" spans="1:2">
      <c r="B104" s="641" t="s">
        <v>4024</v>
      </c>
    </row>
    <row r="105" spans="1:2" ht="60">
      <c r="B105" s="641" t="s">
        <v>4025</v>
      </c>
    </row>
    <row r="106" spans="1:2">
      <c r="B106" s="641" t="s">
        <v>4026</v>
      </c>
    </row>
    <row r="107" spans="1:2" ht="45">
      <c r="B107" s="641" t="s">
        <v>4027</v>
      </c>
    </row>
    <row r="108" spans="1:2" ht="30">
      <c r="A108" t="s">
        <v>4028</v>
      </c>
      <c r="B108" s="641" t="s">
        <v>4029</v>
      </c>
    </row>
    <row r="109" spans="1:2" ht="90">
      <c r="B109" s="2" t="s">
        <v>4030</v>
      </c>
    </row>
    <row r="110" spans="1:2" ht="30">
      <c r="B110" s="248" t="s">
        <v>4031</v>
      </c>
    </row>
    <row r="111" spans="1:2">
      <c r="B111" s="248" t="s">
        <v>4043</v>
      </c>
    </row>
    <row r="112" spans="1:2" ht="30">
      <c r="B112" s="641" t="s">
        <v>4044</v>
      </c>
    </row>
    <row r="113" spans="1:2">
      <c r="A113" t="s">
        <v>4032</v>
      </c>
      <c r="B113" s="641" t="s">
        <v>4033</v>
      </c>
    </row>
    <row r="114" spans="1:2" ht="126.75" customHeight="1">
      <c r="B114" s="641" t="s">
        <v>4034</v>
      </c>
    </row>
    <row r="115" spans="1:2" ht="105">
      <c r="B115" s="641" t="s">
        <v>4042</v>
      </c>
    </row>
    <row r="116" spans="1:2" ht="180">
      <c r="B116" s="641" t="s">
        <v>4035</v>
      </c>
    </row>
    <row r="117" spans="1:2">
      <c r="B117" s="391" t="s">
        <v>4036</v>
      </c>
    </row>
    <row r="118" spans="1:2">
      <c r="B118" s="261" t="s">
        <v>4037</v>
      </c>
    </row>
    <row r="119" spans="1:2" ht="30">
      <c r="B119" s="641" t="s">
        <v>4040</v>
      </c>
    </row>
    <row r="120" spans="1:2" ht="60">
      <c r="A120" s="1" t="s">
        <v>4045</v>
      </c>
      <c r="B120" s="641" t="s">
        <v>4041</v>
      </c>
    </row>
    <row r="121" spans="1:2">
      <c r="A121" t="s">
        <v>4047</v>
      </c>
      <c r="B121" s="641" t="s">
        <v>4046</v>
      </c>
    </row>
    <row r="122" spans="1:2">
      <c r="B122" s="641" t="s">
        <v>4048</v>
      </c>
    </row>
    <row r="123" spans="1:2">
      <c r="B123" s="641" t="s">
        <v>4049</v>
      </c>
    </row>
    <row r="124" spans="1:2">
      <c r="B124" s="641" t="s">
        <v>4052</v>
      </c>
    </row>
    <row r="125" spans="1:2">
      <c r="B125" s="641" t="s">
        <v>4050</v>
      </c>
    </row>
    <row r="126" spans="1:2" s="252" customFormat="1">
      <c r="B126" s="261" t="s">
        <v>4053</v>
      </c>
    </row>
    <row r="127" spans="1:2" s="262" customFormat="1">
      <c r="A127" s="262" t="s">
        <v>4051</v>
      </c>
      <c r="B127" s="261" t="s">
        <v>4054</v>
      </c>
    </row>
    <row r="128" spans="1:2">
      <c r="B128" s="641" t="s">
        <v>4055</v>
      </c>
    </row>
    <row r="129" spans="1:2" ht="30">
      <c r="B129" s="641" t="s">
        <v>4056</v>
      </c>
    </row>
    <row r="130" spans="1:2">
      <c r="B130" s="641" t="s">
        <v>4057</v>
      </c>
    </row>
    <row r="131" spans="1:2">
      <c r="A131" t="s">
        <v>4058</v>
      </c>
      <c r="B131" s="641" t="s">
        <v>4059</v>
      </c>
    </row>
    <row r="132" spans="1:2">
      <c r="B132" s="641" t="s">
        <v>4060</v>
      </c>
    </row>
    <row r="133" spans="1:2" ht="30">
      <c r="A133" t="s">
        <v>4061</v>
      </c>
      <c r="B133" s="641" t="s">
        <v>4062</v>
      </c>
    </row>
    <row r="134" spans="1:2" s="252" customFormat="1">
      <c r="B134" s="261" t="s">
        <v>4063</v>
      </c>
    </row>
    <row r="135" spans="1:2" ht="30">
      <c r="B135" s="641" t="s">
        <v>4064</v>
      </c>
    </row>
    <row r="136" spans="1:2" s="252" customFormat="1">
      <c r="A136" s="252" t="s">
        <v>4065</v>
      </c>
      <c r="B136" s="261" t="s">
        <v>4066</v>
      </c>
    </row>
    <row r="137" spans="1:2">
      <c r="B137" s="641" t="s">
        <v>4067</v>
      </c>
    </row>
    <row r="138" spans="1:2" ht="30">
      <c r="B138" s="261" t="s">
        <v>4068</v>
      </c>
    </row>
    <row r="139" spans="1:2" s="252" customFormat="1">
      <c r="B139" s="261" t="s">
        <v>4069</v>
      </c>
    </row>
    <row r="141" spans="1:2" s="358" customFormat="1">
      <c r="B141" s="368" t="s">
        <v>4072</v>
      </c>
    </row>
    <row r="142" spans="1:2" ht="45">
      <c r="A142" t="s">
        <v>4070</v>
      </c>
      <c r="B142" s="641" t="s">
        <v>4071</v>
      </c>
    </row>
    <row r="143" spans="1:2" ht="30">
      <c r="B143" s="641" t="s">
        <v>4073</v>
      </c>
    </row>
    <row r="144" spans="1:2" ht="409.5">
      <c r="B144" s="641" t="s">
        <v>4074</v>
      </c>
    </row>
    <row r="145" spans="1:2" s="252" customFormat="1" ht="30">
      <c r="B145" s="261" t="s">
        <v>4075</v>
      </c>
    </row>
    <row r="146" spans="1:2">
      <c r="A146" t="s">
        <v>4076</v>
      </c>
      <c r="B146" s="641" t="s">
        <v>4077</v>
      </c>
    </row>
    <row r="147" spans="1:2">
      <c r="A147" t="s">
        <v>4078</v>
      </c>
      <c r="B147" s="641" t="s">
        <v>4079</v>
      </c>
    </row>
    <row r="148" spans="1:2">
      <c r="B148" s="641" t="s">
        <v>4080</v>
      </c>
    </row>
    <row r="149" spans="1:2">
      <c r="B149" s="641" t="s">
        <v>4081</v>
      </c>
    </row>
    <row r="150" spans="1:2" ht="60">
      <c r="B150" s="641" t="s">
        <v>4082</v>
      </c>
    </row>
    <row r="151" spans="1:2">
      <c r="B151" s="641" t="s">
        <v>4083</v>
      </c>
    </row>
    <row r="152" spans="1:2" ht="30">
      <c r="B152" s="641" t="s">
        <v>4084</v>
      </c>
    </row>
    <row r="153" spans="1:2">
      <c r="B153" s="641" t="s">
        <v>4085</v>
      </c>
    </row>
    <row r="154" spans="1:2" ht="225.4" customHeight="1">
      <c r="B154" s="641" t="s">
        <v>4086</v>
      </c>
    </row>
    <row r="155" spans="1:2" ht="75">
      <c r="B155" s="641" t="s">
        <v>4087</v>
      </c>
    </row>
    <row r="156" spans="1:2" ht="90">
      <c r="B156" s="641" t="s">
        <v>4088</v>
      </c>
    </row>
    <row r="157" spans="1:2" ht="60">
      <c r="B157" s="248" t="s">
        <v>4089</v>
      </c>
    </row>
    <row r="158" spans="1:2">
      <c r="B158" s="248" t="s">
        <v>4090</v>
      </c>
    </row>
    <row r="159" spans="1:2">
      <c r="A159" t="s">
        <v>4091</v>
      </c>
      <c r="B159" s="641" t="s">
        <v>4092</v>
      </c>
    </row>
    <row r="160" spans="1:2" s="252" customFormat="1">
      <c r="B160" s="261" t="s">
        <v>4093</v>
      </c>
    </row>
    <row r="161" spans="1:2">
      <c r="A161" t="s">
        <v>4094</v>
      </c>
      <c r="B161" s="641" t="s">
        <v>4095</v>
      </c>
    </row>
    <row r="162" spans="1:2">
      <c r="B162" s="641" t="s">
        <v>4096</v>
      </c>
    </row>
    <row r="163" spans="1:2">
      <c r="A163" t="s">
        <v>4099</v>
      </c>
      <c r="B163" s="641" t="s">
        <v>4097</v>
      </c>
    </row>
    <row r="164" spans="1:2" ht="30">
      <c r="B164" s="641" t="s">
        <v>4098</v>
      </c>
    </row>
    <row r="165" spans="1:2">
      <c r="B165" s="641" t="s">
        <v>4100</v>
      </c>
    </row>
    <row r="166" spans="1:2" ht="45">
      <c r="A166" s="571" t="s">
        <v>4101</v>
      </c>
      <c r="B166" s="641" t="s">
        <v>4190</v>
      </c>
    </row>
    <row r="167" spans="1:2">
      <c r="A167" t="s">
        <v>4102</v>
      </c>
      <c r="B167" s="641" t="s">
        <v>4191</v>
      </c>
    </row>
    <row r="168" spans="1:2">
      <c r="B168" s="641" t="s">
        <v>4103</v>
      </c>
    </row>
    <row r="169" spans="1:2">
      <c r="B169" s="641" t="s">
        <v>4104</v>
      </c>
    </row>
    <row r="170" spans="1:2" ht="30">
      <c r="A170" s="572">
        <v>43195</v>
      </c>
      <c r="B170" s="641" t="s">
        <v>4105</v>
      </c>
    </row>
    <row r="171" spans="1:2">
      <c r="B171" s="641" t="s">
        <v>4106</v>
      </c>
    </row>
    <row r="172" spans="1:2" ht="60.75" customHeight="1">
      <c r="B172" s="641" t="s">
        <v>4107</v>
      </c>
    </row>
    <row r="173" spans="1:2" s="252" customFormat="1" ht="30">
      <c r="A173" s="252" t="s">
        <v>4108</v>
      </c>
      <c r="B173" s="261" t="s">
        <v>4110</v>
      </c>
    </row>
    <row r="174" spans="1:2">
      <c r="B174" s="641" t="s">
        <v>4109</v>
      </c>
    </row>
    <row r="175" spans="1:2" s="252" customFormat="1">
      <c r="A175" s="573">
        <v>43197</v>
      </c>
      <c r="B175" s="261" t="s">
        <v>4111</v>
      </c>
    </row>
    <row r="176" spans="1:2">
      <c r="A176" t="s">
        <v>4112</v>
      </c>
      <c r="B176" s="641" t="s">
        <v>4113</v>
      </c>
    </row>
    <row r="177" spans="1:2">
      <c r="A177" t="s">
        <v>4114</v>
      </c>
      <c r="B177" s="641" t="s">
        <v>4192</v>
      </c>
    </row>
    <row r="178" spans="1:2" ht="96" customHeight="1">
      <c r="B178" s="641" t="s">
        <v>4193</v>
      </c>
    </row>
    <row r="179" spans="1:2">
      <c r="B179" s="641" t="s">
        <v>4115</v>
      </c>
    </row>
    <row r="180" spans="1:2" ht="75">
      <c r="B180" s="641" t="s">
        <v>4116</v>
      </c>
    </row>
    <row r="181" spans="1:2" ht="30">
      <c r="B181" s="641" t="s">
        <v>4117</v>
      </c>
    </row>
    <row r="182" spans="1:2">
      <c r="B182" s="248" t="s">
        <v>4118</v>
      </c>
    </row>
    <row r="183" spans="1:2" ht="30">
      <c r="A183" t="s">
        <v>4119</v>
      </c>
      <c r="B183" s="641" t="s">
        <v>4120</v>
      </c>
    </row>
    <row r="184" spans="1:2">
      <c r="B184" s="641" t="s">
        <v>4194</v>
      </c>
    </row>
    <row r="185" spans="1:2">
      <c r="B185" s="641" t="s">
        <v>4121</v>
      </c>
    </row>
    <row r="186" spans="1:2">
      <c r="B186" s="641" t="s">
        <v>4195</v>
      </c>
    </row>
    <row r="187" spans="1:2" ht="45">
      <c r="B187" s="641" t="s">
        <v>4196</v>
      </c>
    </row>
    <row r="188" spans="1:2">
      <c r="B188" s="261" t="s">
        <v>4122</v>
      </c>
    </row>
    <row r="189" spans="1:2">
      <c r="B189" s="641" t="s">
        <v>4197</v>
      </c>
    </row>
    <row r="190" spans="1:2" ht="30">
      <c r="B190" s="641" t="s">
        <v>4123</v>
      </c>
    </row>
    <row r="191" spans="1:2">
      <c r="B191" s="641" t="s">
        <v>4142</v>
      </c>
    </row>
    <row r="192" spans="1:2">
      <c r="B192" s="641" t="s">
        <v>4143</v>
      </c>
    </row>
    <row r="193" spans="1:3">
      <c r="B193" s="641" t="s">
        <v>4144</v>
      </c>
    </row>
    <row r="194" spans="1:3" ht="90">
      <c r="B194" s="641" t="s">
        <v>4145</v>
      </c>
    </row>
    <row r="195" spans="1:3" ht="30">
      <c r="B195" s="641" t="s">
        <v>4198</v>
      </c>
    </row>
    <row r="196" spans="1:3" ht="60">
      <c r="B196" s="641" t="s">
        <v>4124</v>
      </c>
    </row>
    <row r="197" spans="1:3" ht="21">
      <c r="B197" s="261" t="s">
        <v>4199</v>
      </c>
    </row>
    <row r="198" spans="1:3" ht="30">
      <c r="A198" t="s">
        <v>4125</v>
      </c>
      <c r="B198" s="641" t="s">
        <v>4141</v>
      </c>
      <c r="C198" s="576"/>
    </row>
    <row r="200" spans="1:3">
      <c r="B200" s="641" t="s">
        <v>4126</v>
      </c>
    </row>
    <row r="201" spans="1:3">
      <c r="B201" s="641" t="s">
        <v>4127</v>
      </c>
    </row>
    <row r="202" spans="1:3">
      <c r="B202" s="641" t="s">
        <v>4128</v>
      </c>
    </row>
    <row r="203" spans="1:3" s="252" customFormat="1" ht="30">
      <c r="B203" s="261" t="s">
        <v>4146</v>
      </c>
    </row>
    <row r="204" spans="1:3">
      <c r="B204" s="641" t="s">
        <v>4129</v>
      </c>
    </row>
    <row r="205" spans="1:3" ht="45">
      <c r="A205" s="1" t="s">
        <v>4130</v>
      </c>
      <c r="B205" s="641" t="s">
        <v>4131</v>
      </c>
    </row>
    <row r="206" spans="1:3">
      <c r="A206" t="s">
        <v>4132</v>
      </c>
      <c r="B206" s="641" t="s">
        <v>4133</v>
      </c>
    </row>
    <row r="207" spans="1:3">
      <c r="A207" t="s">
        <v>4134</v>
      </c>
      <c r="B207" s="641" t="s">
        <v>4135</v>
      </c>
    </row>
    <row r="208" spans="1:3" s="158" customFormat="1" ht="30">
      <c r="B208" s="248" t="s">
        <v>4136</v>
      </c>
    </row>
    <row r="209" spans="1:2" s="158" customFormat="1" ht="30">
      <c r="A209" s="574">
        <v>43213</v>
      </c>
      <c r="B209" s="248" t="s">
        <v>4137</v>
      </c>
    </row>
    <row r="210" spans="1:2">
      <c r="B210" s="641" t="s">
        <v>4138</v>
      </c>
    </row>
    <row r="211" spans="1:2">
      <c r="B211" s="641" t="s">
        <v>4139</v>
      </c>
    </row>
    <row r="212" spans="1:2">
      <c r="B212" s="641" t="s">
        <v>4140</v>
      </c>
    </row>
    <row r="213" spans="1:2" ht="30">
      <c r="B213" s="641" t="s">
        <v>4147</v>
      </c>
    </row>
    <row r="214" spans="1:2" ht="30">
      <c r="B214" s="641" t="s">
        <v>4148</v>
      </c>
    </row>
    <row r="215" spans="1:2">
      <c r="B215" s="641" t="s">
        <v>4149</v>
      </c>
    </row>
    <row r="216" spans="1:2">
      <c r="B216" s="641" t="s">
        <v>4150</v>
      </c>
    </row>
    <row r="217" spans="1:2">
      <c r="B217" s="641" t="s">
        <v>4151</v>
      </c>
    </row>
    <row r="218" spans="1:2">
      <c r="B218" s="641" t="s">
        <v>4152</v>
      </c>
    </row>
    <row r="219" spans="1:2">
      <c r="B219" s="641" t="s">
        <v>4154</v>
      </c>
    </row>
    <row r="220" spans="1:2" ht="30">
      <c r="B220" s="641" t="s">
        <v>4153</v>
      </c>
    </row>
    <row r="221" spans="1:2" ht="30">
      <c r="A221" s="575">
        <v>43216</v>
      </c>
      <c r="B221" s="641" t="s">
        <v>4155</v>
      </c>
    </row>
    <row r="222" spans="1:2">
      <c r="A222" s="487">
        <v>43217</v>
      </c>
      <c r="B222" s="641" t="s">
        <v>4156</v>
      </c>
    </row>
    <row r="223" spans="1:2">
      <c r="A223" t="s">
        <v>4157</v>
      </c>
      <c r="B223" s="641" t="s">
        <v>4158</v>
      </c>
    </row>
    <row r="224" spans="1:2">
      <c r="A224" t="s">
        <v>4159</v>
      </c>
      <c r="B224" s="641" t="s">
        <v>4160</v>
      </c>
    </row>
    <row r="225" spans="1:2" ht="75">
      <c r="A225" s="1" t="s">
        <v>4162</v>
      </c>
      <c r="B225" s="641" t="s">
        <v>4161</v>
      </c>
    </row>
    <row r="226" spans="1:2">
      <c r="A226" t="s">
        <v>4164</v>
      </c>
      <c r="B226" s="641" t="s">
        <v>4163</v>
      </c>
    </row>
    <row r="227" spans="1:2" ht="30">
      <c r="A227" s="1" t="s">
        <v>4165</v>
      </c>
      <c r="B227" s="641" t="s">
        <v>4200</v>
      </c>
    </row>
    <row r="228" spans="1:2" ht="30">
      <c r="B228" s="641" t="s">
        <v>4166</v>
      </c>
    </row>
    <row r="229" spans="1:2" ht="60">
      <c r="B229" s="641" t="s">
        <v>4174</v>
      </c>
    </row>
    <row r="230" spans="1:2" ht="45">
      <c r="B230" s="641" t="s">
        <v>4172</v>
      </c>
    </row>
    <row r="231" spans="1:2">
      <c r="B231" s="641" t="s">
        <v>4167</v>
      </c>
    </row>
    <row r="232" spans="1:2">
      <c r="B232" s="261" t="s">
        <v>4168</v>
      </c>
    </row>
    <row r="233" spans="1:2">
      <c r="B233" s="641" t="s">
        <v>4169</v>
      </c>
    </row>
    <row r="234" spans="1:2">
      <c r="A234" t="s">
        <v>4170</v>
      </c>
      <c r="B234" s="641" t="s">
        <v>4231</v>
      </c>
    </row>
    <row r="235" spans="1:2" ht="75">
      <c r="B235" s="641" t="s">
        <v>4182</v>
      </c>
    </row>
    <row r="236" spans="1:2" ht="30">
      <c r="B236" s="641" t="s">
        <v>4184</v>
      </c>
    </row>
    <row r="237" spans="1:2" ht="30">
      <c r="B237" s="641" t="s">
        <v>4183</v>
      </c>
    </row>
    <row r="238" spans="1:2" ht="45">
      <c r="A238" t="s">
        <v>4171</v>
      </c>
      <c r="B238" s="641" t="s">
        <v>4175</v>
      </c>
    </row>
    <row r="239" spans="1:2">
      <c r="A239" s="577">
        <v>43244</v>
      </c>
      <c r="B239" s="641" t="s">
        <v>4173</v>
      </c>
    </row>
    <row r="240" spans="1:2">
      <c r="B240" s="641" t="s">
        <v>4176</v>
      </c>
    </row>
    <row r="241" spans="1:2">
      <c r="A241" t="s">
        <v>4177</v>
      </c>
      <c r="B241" s="641" t="s">
        <v>4178</v>
      </c>
    </row>
    <row r="242" spans="1:2" ht="30">
      <c r="A242" t="s">
        <v>4179</v>
      </c>
      <c r="B242" s="641" t="s">
        <v>4180</v>
      </c>
    </row>
    <row r="243" spans="1:2" ht="30">
      <c r="B243" s="641" t="s">
        <v>4188</v>
      </c>
    </row>
    <row r="244" spans="1:2" ht="30">
      <c r="B244" s="261" t="s">
        <v>4181</v>
      </c>
    </row>
    <row r="245" spans="1:2" ht="30">
      <c r="A245" t="s">
        <v>4185</v>
      </c>
      <c r="B245" s="641" t="s">
        <v>4180</v>
      </c>
    </row>
    <row r="246" spans="1:2">
      <c r="B246" s="641" t="s">
        <v>4186</v>
      </c>
    </row>
    <row r="247" spans="1:2">
      <c r="B247" s="641" t="s">
        <v>4187</v>
      </c>
    </row>
    <row r="248" spans="1:2">
      <c r="A248" t="s">
        <v>4202</v>
      </c>
      <c r="B248" s="641" t="s">
        <v>4201</v>
      </c>
    </row>
    <row r="249" spans="1:2">
      <c r="A249" s="572">
        <v>43257</v>
      </c>
      <c r="B249" s="641" t="s">
        <v>4203</v>
      </c>
    </row>
    <row r="250" spans="1:2">
      <c r="A250" t="s">
        <v>4204</v>
      </c>
      <c r="B250" s="641" t="s">
        <v>4205</v>
      </c>
    </row>
    <row r="251" spans="1:2">
      <c r="B251" s="641" t="s">
        <v>4206</v>
      </c>
    </row>
    <row r="252" spans="1:2" ht="45">
      <c r="B252" s="641" t="s">
        <v>4207</v>
      </c>
    </row>
    <row r="253" spans="1:2" s="578" customFormat="1" ht="30">
      <c r="A253" s="578" t="s">
        <v>4209</v>
      </c>
      <c r="B253" s="351" t="s">
        <v>4208</v>
      </c>
    </row>
    <row r="254" spans="1:2">
      <c r="A254" t="s">
        <v>4210</v>
      </c>
      <c r="B254" s="641" t="s">
        <v>4235</v>
      </c>
    </row>
    <row r="255" spans="1:2">
      <c r="A255" t="s">
        <v>4211</v>
      </c>
      <c r="B255" s="641" t="s">
        <v>4212</v>
      </c>
    </row>
    <row r="256" spans="1:2">
      <c r="B256" s="641" t="s">
        <v>4213</v>
      </c>
    </row>
    <row r="257" spans="1:3">
      <c r="B257" s="641" t="s">
        <v>4530</v>
      </c>
    </row>
    <row r="258" spans="1:3" s="407" customFormat="1" ht="45">
      <c r="A258" s="580" t="s">
        <v>4217</v>
      </c>
      <c r="B258" s="579" t="s">
        <v>4214</v>
      </c>
    </row>
    <row r="259" spans="1:3">
      <c r="B259" s="641" t="s">
        <v>4219</v>
      </c>
    </row>
    <row r="260" spans="1:3" s="358" customFormat="1">
      <c r="B260" s="351" t="s">
        <v>4218</v>
      </c>
    </row>
    <row r="261" spans="1:3">
      <c r="A261" s="1" t="s">
        <v>4215</v>
      </c>
      <c r="B261" s="641" t="s">
        <v>4216</v>
      </c>
    </row>
    <row r="262" spans="1:3" ht="30">
      <c r="B262" s="641" t="s">
        <v>4220</v>
      </c>
    </row>
    <row r="263" spans="1:3">
      <c r="B263" s="641" t="s">
        <v>4221</v>
      </c>
    </row>
    <row r="264" spans="1:3">
      <c r="A264" t="s">
        <v>4222</v>
      </c>
      <c r="B264" s="641" t="s">
        <v>4223</v>
      </c>
    </row>
    <row r="265" spans="1:3">
      <c r="B265" s="641" t="s">
        <v>4224</v>
      </c>
    </row>
    <row r="266" spans="1:3" s="252" customFormat="1">
      <c r="B266" s="261" t="s">
        <v>4225</v>
      </c>
    </row>
    <row r="267" spans="1:3" ht="30">
      <c r="B267" s="641" t="s">
        <v>4226</v>
      </c>
    </row>
    <row r="268" spans="1:3">
      <c r="A268" t="s">
        <v>4227</v>
      </c>
      <c r="B268" s="641" t="s">
        <v>4228</v>
      </c>
    </row>
    <row r="269" spans="1:3">
      <c r="B269" s="641" t="s">
        <v>4229</v>
      </c>
    </row>
    <row r="270" spans="1:3">
      <c r="B270" s="641" t="s">
        <v>4230</v>
      </c>
    </row>
    <row r="271" spans="1:3" s="250" customFormat="1" ht="60">
      <c r="A271" s="416" t="s">
        <v>4233</v>
      </c>
      <c r="B271" s="391" t="s">
        <v>4239</v>
      </c>
      <c r="C271" s="391" t="s">
        <v>4232</v>
      </c>
    </row>
    <row r="272" spans="1:3">
      <c r="B272" s="641" t="s">
        <v>4234</v>
      </c>
    </row>
    <row r="273" spans="1:2" s="407" customFormat="1">
      <c r="B273" s="579" t="s">
        <v>4236</v>
      </c>
    </row>
    <row r="274" spans="1:2" ht="30">
      <c r="B274" s="641" t="s">
        <v>4237</v>
      </c>
    </row>
    <row r="275" spans="1:2" ht="30">
      <c r="A275" s="1" t="s">
        <v>4238</v>
      </c>
      <c r="B275" s="641" t="s">
        <v>4260</v>
      </c>
    </row>
    <row r="276" spans="1:2">
      <c r="B276" s="641" t="s">
        <v>4240</v>
      </c>
    </row>
    <row r="277" spans="1:2">
      <c r="A277" s="572">
        <v>43275</v>
      </c>
      <c r="B277" s="641" t="s">
        <v>4241</v>
      </c>
    </row>
    <row r="278" spans="1:2">
      <c r="A278" t="s">
        <v>4242</v>
      </c>
      <c r="B278" s="641" t="s">
        <v>4243</v>
      </c>
    </row>
    <row r="279" spans="1:2">
      <c r="A279" t="s">
        <v>4244</v>
      </c>
      <c r="B279" s="641" t="s">
        <v>4261</v>
      </c>
    </row>
    <row r="280" spans="1:2" ht="30">
      <c r="A280" s="572">
        <v>43278</v>
      </c>
      <c r="B280" s="641" t="s">
        <v>4245</v>
      </c>
    </row>
    <row r="282" spans="1:2" ht="30">
      <c r="B282" s="641" t="s">
        <v>4529</v>
      </c>
    </row>
    <row r="283" spans="1:2">
      <c r="B283" s="641" t="s">
        <v>4262</v>
      </c>
    </row>
    <row r="284" spans="1:2">
      <c r="B284" s="641" t="s">
        <v>4263</v>
      </c>
    </row>
    <row r="285" spans="1:2">
      <c r="B285" s="641" t="s">
        <v>4246</v>
      </c>
    </row>
    <row r="286" spans="1:2">
      <c r="B286" s="641" t="s">
        <v>4247</v>
      </c>
    </row>
    <row r="287" spans="1:2" ht="30">
      <c r="A287" s="1" t="s">
        <v>4248</v>
      </c>
      <c r="B287" s="641" t="s">
        <v>4255</v>
      </c>
    </row>
    <row r="288" spans="1:2" ht="33" customHeight="1">
      <c r="A288" t="s">
        <v>4249</v>
      </c>
      <c r="B288" s="641" t="s">
        <v>4250</v>
      </c>
    </row>
    <row r="289" spans="1:2" ht="22.15" customHeight="1">
      <c r="B289" s="641" t="s">
        <v>4251</v>
      </c>
    </row>
    <row r="290" spans="1:2" ht="30">
      <c r="B290" s="641" t="s">
        <v>4252</v>
      </c>
    </row>
    <row r="291" spans="1:2" ht="45">
      <c r="B291" s="641" t="s">
        <v>4264</v>
      </c>
    </row>
    <row r="292" spans="1:2">
      <c r="B292" s="641" t="s">
        <v>4265</v>
      </c>
    </row>
    <row r="293" spans="1:2">
      <c r="B293" s="641" t="s">
        <v>4253</v>
      </c>
    </row>
    <row r="294" spans="1:2">
      <c r="B294" s="641" t="s">
        <v>4266</v>
      </c>
    </row>
    <row r="295" spans="1:2" ht="45">
      <c r="B295" s="641" t="s">
        <v>4267</v>
      </c>
    </row>
    <row r="296" spans="1:2">
      <c r="B296" s="641" t="s">
        <v>4254</v>
      </c>
    </row>
    <row r="297" spans="1:2" ht="30">
      <c r="A297" s="1" t="s">
        <v>4256</v>
      </c>
      <c r="B297" s="641" t="s">
        <v>4258</v>
      </c>
    </row>
    <row r="298" spans="1:2" ht="131.44999999999999" customHeight="1">
      <c r="A298" s="1" t="s">
        <v>4257</v>
      </c>
      <c r="B298" s="641" t="s">
        <v>4268</v>
      </c>
    </row>
    <row r="299" spans="1:2">
      <c r="B299" s="641" t="s">
        <v>4259</v>
      </c>
    </row>
    <row r="300" spans="1:2" ht="105">
      <c r="A300" t="s">
        <v>4269</v>
      </c>
      <c r="B300" s="641" t="s">
        <v>4270</v>
      </c>
    </row>
    <row r="301" spans="1:2">
      <c r="A301" t="s">
        <v>4271</v>
      </c>
      <c r="B301" s="641" t="s">
        <v>4272</v>
      </c>
    </row>
    <row r="302" spans="1:2" ht="45">
      <c r="A302" t="s">
        <v>4273</v>
      </c>
      <c r="B302" s="641" t="s">
        <v>4326</v>
      </c>
    </row>
    <row r="303" spans="1:2">
      <c r="B303" s="641" t="s">
        <v>4274</v>
      </c>
    </row>
    <row r="304" spans="1:2">
      <c r="B304" s="641" t="s">
        <v>4275</v>
      </c>
    </row>
    <row r="305" spans="1:2">
      <c r="B305" s="641" t="s">
        <v>4276</v>
      </c>
    </row>
    <row r="306" spans="1:2" ht="60">
      <c r="B306" s="641" t="s">
        <v>4277</v>
      </c>
    </row>
    <row r="307" spans="1:2">
      <c r="B307" s="641" t="s">
        <v>4278</v>
      </c>
    </row>
    <row r="308" spans="1:2" ht="60">
      <c r="B308" s="641" t="s">
        <v>4279</v>
      </c>
    </row>
    <row r="309" spans="1:2" ht="30">
      <c r="B309" s="248" t="s">
        <v>4280</v>
      </c>
    </row>
    <row r="310" spans="1:2" ht="60">
      <c r="B310" s="641" t="s">
        <v>4281</v>
      </c>
    </row>
    <row r="311" spans="1:2" ht="75">
      <c r="B311" s="641" t="s">
        <v>4283</v>
      </c>
    </row>
    <row r="312" spans="1:2">
      <c r="A312" t="s">
        <v>4282</v>
      </c>
    </row>
    <row r="313" spans="1:2" ht="129" customHeight="1">
      <c r="B313" s="641" t="s">
        <v>4327</v>
      </c>
    </row>
    <row r="314" spans="1:2">
      <c r="B314" s="261"/>
    </row>
    <row r="316" spans="1:2">
      <c r="A316" t="s">
        <v>4284</v>
      </c>
      <c r="B316" s="641" t="s">
        <v>4285</v>
      </c>
    </row>
    <row r="317" spans="1:2" ht="30">
      <c r="B317" s="641" t="s">
        <v>4286</v>
      </c>
    </row>
    <row r="318" spans="1:2" ht="30">
      <c r="B318" s="261" t="s">
        <v>4287</v>
      </c>
    </row>
    <row r="319" spans="1:2">
      <c r="B319" s="261" t="s">
        <v>4288</v>
      </c>
    </row>
    <row r="320" spans="1:2">
      <c r="B320" s="641" t="s">
        <v>4289</v>
      </c>
    </row>
    <row r="321" spans="1:2">
      <c r="A321" t="s">
        <v>4290</v>
      </c>
      <c r="B321" s="641" t="s">
        <v>4291</v>
      </c>
    </row>
    <row r="322" spans="1:2" ht="30">
      <c r="B322" s="641" t="s">
        <v>4292</v>
      </c>
    </row>
    <row r="323" spans="1:2" ht="30">
      <c r="B323" s="641" t="s">
        <v>4293</v>
      </c>
    </row>
    <row r="324" spans="1:2">
      <c r="B324" s="641" t="s">
        <v>4294</v>
      </c>
    </row>
    <row r="325" spans="1:2">
      <c r="B325" s="248" t="s">
        <v>4295</v>
      </c>
    </row>
    <row r="326" spans="1:2" ht="30">
      <c r="B326" s="248" t="s">
        <v>4296</v>
      </c>
    </row>
    <row r="327" spans="1:2">
      <c r="B327" s="641" t="s">
        <v>4297</v>
      </c>
    </row>
    <row r="328" spans="1:2" ht="30">
      <c r="B328" s="641" t="s">
        <v>4298</v>
      </c>
    </row>
    <row r="329" spans="1:2" ht="45">
      <c r="B329" s="641" t="s">
        <v>4299</v>
      </c>
    </row>
    <row r="330" spans="1:2">
      <c r="B330" s="641" t="s">
        <v>4300</v>
      </c>
    </row>
    <row r="331" spans="1:2">
      <c r="B331" s="641" t="s">
        <v>4301</v>
      </c>
    </row>
    <row r="332" spans="1:2">
      <c r="B332" s="641" t="s">
        <v>4302</v>
      </c>
    </row>
    <row r="333" spans="1:2" ht="30">
      <c r="B333" s="248" t="s">
        <v>4303</v>
      </c>
    </row>
    <row r="334" spans="1:2">
      <c r="B334" s="248" t="s">
        <v>4304</v>
      </c>
    </row>
    <row r="335" spans="1:2" ht="123" customHeight="1">
      <c r="B335" s="641" t="s">
        <v>4305</v>
      </c>
    </row>
    <row r="336" spans="1:2">
      <c r="B336" s="641" t="s">
        <v>4306</v>
      </c>
    </row>
    <row r="337" spans="1:2" ht="30">
      <c r="B337" s="641" t="s">
        <v>4308</v>
      </c>
    </row>
    <row r="338" spans="1:2">
      <c r="A338" t="s">
        <v>4307</v>
      </c>
    </row>
    <row r="339" spans="1:2" ht="45">
      <c r="B339" s="641" t="s">
        <v>4309</v>
      </c>
    </row>
    <row r="341" spans="1:2">
      <c r="B341" s="641" t="s">
        <v>4310</v>
      </c>
    </row>
    <row r="342" spans="1:2" ht="45">
      <c r="B342" s="641" t="s">
        <v>4311</v>
      </c>
    </row>
    <row r="343" spans="1:2">
      <c r="B343" s="641" t="s">
        <v>4328</v>
      </c>
    </row>
    <row r="344" spans="1:2">
      <c r="B344" s="641" t="s">
        <v>4312</v>
      </c>
    </row>
    <row r="345" spans="1:2">
      <c r="A345" t="s">
        <v>4313</v>
      </c>
    </row>
    <row r="346" spans="1:2" ht="30">
      <c r="B346" s="641" t="s">
        <v>4323</v>
      </c>
    </row>
    <row r="347" spans="1:2" ht="135">
      <c r="B347" s="641" t="s">
        <v>4320</v>
      </c>
    </row>
    <row r="349" spans="1:2" ht="45">
      <c r="B349" s="261" t="s">
        <v>4319</v>
      </c>
    </row>
    <row r="350" spans="1:2">
      <c r="A350" t="s">
        <v>4321</v>
      </c>
    </row>
    <row r="351" spans="1:2">
      <c r="B351" s="641" t="s">
        <v>4322</v>
      </c>
    </row>
    <row r="352" spans="1:2">
      <c r="B352" s="641" t="s">
        <v>4330</v>
      </c>
    </row>
    <row r="353" spans="1:2" s="250" customFormat="1">
      <c r="B353" s="391" t="s">
        <v>4329</v>
      </c>
    </row>
    <row r="354" spans="1:2">
      <c r="A354" t="s">
        <v>4324</v>
      </c>
    </row>
    <row r="355" spans="1:2" ht="45">
      <c r="B355" s="641" t="s">
        <v>4331</v>
      </c>
    </row>
    <row r="356" spans="1:2">
      <c r="A356" t="s">
        <v>4325</v>
      </c>
    </row>
    <row r="357" spans="1:2">
      <c r="B357" s="641" t="s">
        <v>4364</v>
      </c>
    </row>
    <row r="358" spans="1:2" s="252" customFormat="1">
      <c r="B358" s="261" t="s">
        <v>4332</v>
      </c>
    </row>
    <row r="359" spans="1:2" s="252" customFormat="1">
      <c r="B359" s="261" t="s">
        <v>4333</v>
      </c>
    </row>
    <row r="360" spans="1:2">
      <c r="A360" t="s">
        <v>4334</v>
      </c>
    </row>
    <row r="361" spans="1:2">
      <c r="B361" s="641" t="s">
        <v>4335</v>
      </c>
    </row>
    <row r="362" spans="1:2">
      <c r="A362" t="s">
        <v>4336</v>
      </c>
    </row>
    <row r="363" spans="1:2">
      <c r="B363" s="641" t="s">
        <v>4337</v>
      </c>
    </row>
    <row r="364" spans="1:2">
      <c r="B364" s="641" t="s">
        <v>4360</v>
      </c>
    </row>
    <row r="365" spans="1:2">
      <c r="B365" s="641" t="s">
        <v>4338</v>
      </c>
    </row>
    <row r="366" spans="1:2">
      <c r="A366" t="s">
        <v>4339</v>
      </c>
      <c r="B366" s="641" t="s">
        <v>4340</v>
      </c>
    </row>
    <row r="367" spans="1:2">
      <c r="B367" s="261" t="s">
        <v>4341</v>
      </c>
    </row>
    <row r="368" spans="1:2" ht="30">
      <c r="B368" s="641" t="s">
        <v>4342</v>
      </c>
    </row>
    <row r="369" spans="1:2" ht="45">
      <c r="B369" s="641" t="s">
        <v>4343</v>
      </c>
    </row>
    <row r="370" spans="1:2">
      <c r="A370" t="s">
        <v>4344</v>
      </c>
    </row>
    <row r="371" spans="1:2">
      <c r="B371" s="641" t="s">
        <v>4346</v>
      </c>
    </row>
    <row r="372" spans="1:2" s="252" customFormat="1">
      <c r="B372" s="261" t="s">
        <v>4345</v>
      </c>
    </row>
    <row r="373" spans="1:2" ht="30">
      <c r="B373" s="641" t="s">
        <v>4347</v>
      </c>
    </row>
    <row r="374" spans="1:2">
      <c r="A374" t="s">
        <v>4349</v>
      </c>
      <c r="B374" s="641" t="s">
        <v>4350</v>
      </c>
    </row>
    <row r="375" spans="1:2" s="252" customFormat="1">
      <c r="B375" s="261" t="s">
        <v>4348</v>
      </c>
    </row>
    <row r="378" spans="1:2">
      <c r="A378" t="s">
        <v>4351</v>
      </c>
      <c r="B378" s="641" t="s">
        <v>4352</v>
      </c>
    </row>
    <row r="379" spans="1:2">
      <c r="B379" s="641" t="s">
        <v>4353</v>
      </c>
    </row>
    <row r="380" spans="1:2">
      <c r="B380" s="641" t="s">
        <v>4365</v>
      </c>
    </row>
    <row r="381" spans="1:2">
      <c r="A381" t="s">
        <v>4354</v>
      </c>
      <c r="B381" s="641" t="s">
        <v>3860</v>
      </c>
    </row>
    <row r="382" spans="1:2">
      <c r="A382" t="s">
        <v>4355</v>
      </c>
    </row>
    <row r="383" spans="1:2" ht="30">
      <c r="B383" s="641" t="s">
        <v>4356</v>
      </c>
    </row>
    <row r="384" spans="1:2">
      <c r="B384" s="641" t="s">
        <v>4357</v>
      </c>
    </row>
    <row r="385" spans="1:2">
      <c r="B385" s="641" t="s">
        <v>4358</v>
      </c>
    </row>
    <row r="386" spans="1:2" ht="30">
      <c r="A386" t="s">
        <v>4359</v>
      </c>
      <c r="B386" s="641" t="s">
        <v>4426</v>
      </c>
    </row>
    <row r="387" spans="1:2" s="252" customFormat="1" ht="30">
      <c r="B387" s="261" t="s">
        <v>4361</v>
      </c>
    </row>
    <row r="388" spans="1:2">
      <c r="A388" t="s">
        <v>4362</v>
      </c>
      <c r="B388" s="641" t="s">
        <v>4363</v>
      </c>
    </row>
    <row r="389" spans="1:2" s="252" customFormat="1" ht="153" customHeight="1">
      <c r="B389" s="261" t="s">
        <v>4406</v>
      </c>
    </row>
    <row r="390" spans="1:2">
      <c r="B390" s="641" t="s">
        <v>4366</v>
      </c>
    </row>
    <row r="391" spans="1:2" ht="45">
      <c r="A391" t="s">
        <v>4367</v>
      </c>
      <c r="B391" s="641" t="s">
        <v>4369</v>
      </c>
    </row>
    <row r="392" spans="1:2">
      <c r="B392" s="641" t="s">
        <v>4368</v>
      </c>
    </row>
    <row r="393" spans="1:2" ht="30">
      <c r="B393" s="641" t="s">
        <v>4427</v>
      </c>
    </row>
    <row r="394" spans="1:2" ht="30">
      <c r="B394" s="641" t="s">
        <v>4370</v>
      </c>
    </row>
    <row r="395" spans="1:2">
      <c r="B395" s="641" t="s">
        <v>4428</v>
      </c>
    </row>
    <row r="396" spans="1:2" ht="75">
      <c r="A396" t="s">
        <v>4371</v>
      </c>
      <c r="B396" s="641" t="s">
        <v>4372</v>
      </c>
    </row>
    <row r="397" spans="1:2">
      <c r="B397" s="391" t="s">
        <v>4373</v>
      </c>
    </row>
    <row r="398" spans="1:2" ht="30">
      <c r="B398" s="641" t="s">
        <v>4374</v>
      </c>
    </row>
    <row r="399" spans="1:2" ht="30">
      <c r="B399" s="261" t="s">
        <v>4375</v>
      </c>
    </row>
    <row r="400" spans="1:2">
      <c r="B400" s="641" t="s">
        <v>4429</v>
      </c>
    </row>
    <row r="401" spans="1:2" ht="30">
      <c r="B401" s="641" t="s">
        <v>4376</v>
      </c>
    </row>
    <row r="402" spans="1:2">
      <c r="B402" s="641" t="s">
        <v>4377</v>
      </c>
    </row>
    <row r="403" spans="1:2">
      <c r="B403" s="641" t="s">
        <v>4378</v>
      </c>
    </row>
    <row r="404" spans="1:2">
      <c r="B404" s="641" t="s">
        <v>4383</v>
      </c>
    </row>
    <row r="405" spans="1:2">
      <c r="B405" s="641" t="s">
        <v>4379</v>
      </c>
    </row>
    <row r="406" spans="1:2">
      <c r="B406" s="641" t="s">
        <v>4380</v>
      </c>
    </row>
    <row r="407" spans="1:2">
      <c r="B407" s="641" t="s">
        <v>4381</v>
      </c>
    </row>
    <row r="408" spans="1:2">
      <c r="B408" s="641" t="s">
        <v>4382</v>
      </c>
    </row>
    <row r="410" spans="1:2" s="252" customFormat="1">
      <c r="B410" s="641" t="s">
        <v>4384</v>
      </c>
    </row>
    <row r="411" spans="1:2">
      <c r="A411" t="s">
        <v>4385</v>
      </c>
      <c r="B411" s="261" t="s">
        <v>4430</v>
      </c>
    </row>
    <row r="412" spans="1:2" ht="30">
      <c r="A412" s="252"/>
      <c r="B412" s="641" t="s">
        <v>4386</v>
      </c>
    </row>
    <row r="413" spans="1:2">
      <c r="A413" s="577">
        <v>43326</v>
      </c>
      <c r="B413" s="641" t="s">
        <v>4387</v>
      </c>
    </row>
    <row r="414" spans="1:2">
      <c r="B414" s="641" t="s">
        <v>4431</v>
      </c>
    </row>
    <row r="415" spans="1:2">
      <c r="B415" s="641" t="s">
        <v>4388</v>
      </c>
    </row>
    <row r="416" spans="1:2">
      <c r="B416" s="261" t="s">
        <v>4389</v>
      </c>
    </row>
    <row r="417" spans="1:2">
      <c r="B417" s="641" t="s">
        <v>4390</v>
      </c>
    </row>
    <row r="418" spans="1:2" ht="30">
      <c r="B418" s="261" t="s">
        <v>4391</v>
      </c>
    </row>
    <row r="419" spans="1:2">
      <c r="A419" t="s">
        <v>4392</v>
      </c>
    </row>
    <row r="421" spans="1:2">
      <c r="B421" s="641" t="s">
        <v>4396</v>
      </c>
    </row>
    <row r="423" spans="1:2">
      <c r="A423" t="s">
        <v>4393</v>
      </c>
      <c r="B423" s="641" t="s">
        <v>4394</v>
      </c>
    </row>
    <row r="424" spans="1:2">
      <c r="B424" s="641" t="s">
        <v>4395</v>
      </c>
    </row>
    <row r="425" spans="1:2" s="250" customFormat="1" ht="30">
      <c r="B425" s="391" t="s">
        <v>4397</v>
      </c>
    </row>
    <row r="426" spans="1:2">
      <c r="A426" t="s">
        <v>4398</v>
      </c>
    </row>
    <row r="427" spans="1:2">
      <c r="B427" s="641" t="s">
        <v>4399</v>
      </c>
    </row>
    <row r="428" spans="1:2">
      <c r="B428" s="641" t="s">
        <v>4400</v>
      </c>
    </row>
    <row r="429" spans="1:2">
      <c r="B429" s="641" t="s">
        <v>4401</v>
      </c>
    </row>
    <row r="430" spans="1:2">
      <c r="A430" t="s">
        <v>4402</v>
      </c>
    </row>
    <row r="431" spans="1:2" ht="30">
      <c r="B431" s="641" t="s">
        <v>4403</v>
      </c>
    </row>
    <row r="432" spans="1:2">
      <c r="B432" s="641" t="s">
        <v>4404</v>
      </c>
    </row>
    <row r="434" spans="1:2" ht="30">
      <c r="B434" s="641" t="s">
        <v>4405</v>
      </c>
    </row>
    <row r="435" spans="1:2">
      <c r="A435" t="s">
        <v>4409</v>
      </c>
      <c r="B435" s="641" t="s">
        <v>4413</v>
      </c>
    </row>
    <row r="436" spans="1:2">
      <c r="A436" t="s">
        <v>4407</v>
      </c>
      <c r="B436" s="641" t="s">
        <v>4408</v>
      </c>
    </row>
    <row r="437" spans="1:2">
      <c r="A437" s="572" t="s">
        <v>4410</v>
      </c>
      <c r="B437" s="641" t="s">
        <v>4411</v>
      </c>
    </row>
    <row r="438" spans="1:2" ht="45">
      <c r="A438" t="s">
        <v>4412</v>
      </c>
      <c r="B438" s="641" t="s">
        <v>4414</v>
      </c>
    </row>
    <row r="439" spans="1:2" ht="45">
      <c r="A439" t="s">
        <v>4415</v>
      </c>
      <c r="B439" s="641" t="s">
        <v>4418</v>
      </c>
    </row>
    <row r="440" spans="1:2">
      <c r="B440" s="641" t="s">
        <v>4416</v>
      </c>
    </row>
    <row r="441" spans="1:2">
      <c r="A441" s="572">
        <v>43346</v>
      </c>
      <c r="B441" s="641" t="s">
        <v>4417</v>
      </c>
    </row>
    <row r="442" spans="1:2">
      <c r="B442" s="641" t="s">
        <v>4510</v>
      </c>
    </row>
    <row r="443" spans="1:2" ht="30">
      <c r="A443" s="572">
        <v>43348</v>
      </c>
      <c r="B443" s="641" t="s">
        <v>4419</v>
      </c>
    </row>
    <row r="444" spans="1:2">
      <c r="B444" s="641" t="s">
        <v>4420</v>
      </c>
    </row>
    <row r="445" spans="1:2">
      <c r="A445" s="583">
        <v>43349</v>
      </c>
      <c r="B445" s="641" t="s">
        <v>4421</v>
      </c>
    </row>
    <row r="446" spans="1:2">
      <c r="A446" t="s">
        <v>4424</v>
      </c>
      <c r="B446" s="641" t="s">
        <v>4425</v>
      </c>
    </row>
    <row r="447" spans="1:2" ht="30">
      <c r="B447" s="641" t="s">
        <v>4511</v>
      </c>
    </row>
    <row r="448" spans="1:2">
      <c r="B448" s="641" t="s">
        <v>4432</v>
      </c>
    </row>
    <row r="449" spans="1:2">
      <c r="A449" t="s">
        <v>4433</v>
      </c>
      <c r="B449" s="641" t="s">
        <v>4434</v>
      </c>
    </row>
    <row r="450" spans="1:2" ht="45">
      <c r="B450" s="641" t="s">
        <v>4505</v>
      </c>
    </row>
    <row r="451" spans="1:2">
      <c r="B451" s="641" t="s">
        <v>4435</v>
      </c>
    </row>
    <row r="452" spans="1:2">
      <c r="B452" s="641" t="s">
        <v>4436</v>
      </c>
    </row>
    <row r="453" spans="1:2" ht="30">
      <c r="B453" s="641" t="s">
        <v>4507</v>
      </c>
    </row>
    <row r="454" spans="1:2" s="252" customFormat="1" ht="30">
      <c r="B454" s="261" t="s">
        <v>4506</v>
      </c>
    </row>
    <row r="455" spans="1:2">
      <c r="A455" t="s">
        <v>4438</v>
      </c>
    </row>
    <row r="456" spans="1:2">
      <c r="B456" s="641" t="s">
        <v>4437</v>
      </c>
    </row>
    <row r="457" spans="1:2">
      <c r="B457" s="641" t="s">
        <v>4512</v>
      </c>
    </row>
    <row r="458" spans="1:2" ht="30">
      <c r="B458" s="641" t="s">
        <v>4513</v>
      </c>
    </row>
    <row r="459" spans="1:2">
      <c r="B459" s="641" t="s">
        <v>4439</v>
      </c>
    </row>
    <row r="460" spans="1:2">
      <c r="B460" s="641" t="s">
        <v>4440</v>
      </c>
    </row>
    <row r="461" spans="1:2">
      <c r="B461" s="641" t="s">
        <v>4441</v>
      </c>
    </row>
    <row r="462" spans="1:2">
      <c r="B462" s="641" t="s">
        <v>4442</v>
      </c>
    </row>
    <row r="463" spans="1:2" s="252" customFormat="1">
      <c r="B463" s="261" t="s">
        <v>4443</v>
      </c>
    </row>
    <row r="464" spans="1:2" s="252" customFormat="1">
      <c r="B464" s="261" t="s">
        <v>4444</v>
      </c>
    </row>
    <row r="465" spans="1:2">
      <c r="B465" s="641" t="s">
        <v>4445</v>
      </c>
    </row>
    <row r="466" spans="1:2" s="252" customFormat="1">
      <c r="B466" s="261" t="s">
        <v>4446</v>
      </c>
    </row>
    <row r="467" spans="1:2" ht="60">
      <c r="B467" s="261" t="s">
        <v>4447</v>
      </c>
    </row>
    <row r="468" spans="1:2">
      <c r="B468" s="261"/>
    </row>
    <row r="469" spans="1:2">
      <c r="B469" s="261" t="s">
        <v>4450</v>
      </c>
    </row>
    <row r="470" spans="1:2">
      <c r="B470" s="261"/>
    </row>
    <row r="471" spans="1:2" ht="30">
      <c r="A471" t="s">
        <v>4448</v>
      </c>
      <c r="B471" s="248" t="s">
        <v>4449</v>
      </c>
    </row>
    <row r="474" spans="1:2" ht="30">
      <c r="B474" s="641" t="s">
        <v>4452</v>
      </c>
    </row>
    <row r="475" spans="1:2">
      <c r="B475" s="641" t="s">
        <v>4451</v>
      </c>
    </row>
    <row r="476" spans="1:2">
      <c r="B476" s="647" t="s">
        <v>4453</v>
      </c>
    </row>
    <row r="477" spans="1:2">
      <c r="B477" s="647" t="s">
        <v>4514</v>
      </c>
    </row>
    <row r="478" spans="1:2">
      <c r="B478" s="647" t="s">
        <v>4454</v>
      </c>
    </row>
    <row r="480" spans="1:2">
      <c r="B480" s="641" t="s">
        <v>4455</v>
      </c>
    </row>
    <row r="481" spans="1:2" ht="30">
      <c r="B481" s="641" t="s">
        <v>4456</v>
      </c>
    </row>
    <row r="482" spans="1:2" ht="45">
      <c r="B482" s="641" t="s">
        <v>4457</v>
      </c>
    </row>
    <row r="483" spans="1:2" ht="45">
      <c r="B483" s="351" t="s">
        <v>4458</v>
      </c>
    </row>
    <row r="484" spans="1:2" ht="45">
      <c r="B484" s="404" t="s">
        <v>4508</v>
      </c>
    </row>
    <row r="485" spans="1:2" ht="75">
      <c r="A485" t="s">
        <v>4459</v>
      </c>
      <c r="B485" s="641" t="s">
        <v>4460</v>
      </c>
    </row>
    <row r="486" spans="1:2" ht="60">
      <c r="B486" s="641" t="s">
        <v>4462</v>
      </c>
    </row>
    <row r="487" spans="1:2" ht="45">
      <c r="B487" s="641" t="s">
        <v>4461</v>
      </c>
    </row>
    <row r="488" spans="1:2" ht="105">
      <c r="B488" s="641" t="s">
        <v>4463</v>
      </c>
    </row>
    <row r="489" spans="1:2" ht="75">
      <c r="B489" s="641" t="s">
        <v>4464</v>
      </c>
    </row>
    <row r="490" spans="1:2" ht="120">
      <c r="B490" s="641" t="s">
        <v>4465</v>
      </c>
    </row>
    <row r="491" spans="1:2">
      <c r="B491" s="641" t="s">
        <v>4466</v>
      </c>
    </row>
    <row r="492" spans="1:2" ht="30">
      <c r="B492" s="641" t="s">
        <v>4467</v>
      </c>
    </row>
    <row r="493" spans="1:2" ht="30">
      <c r="B493" s="641" t="s">
        <v>4468</v>
      </c>
    </row>
    <row r="494" spans="1:2">
      <c r="B494" s="641" t="s">
        <v>4469</v>
      </c>
    </row>
    <row r="495" spans="1:2">
      <c r="B495" s="641" t="s">
        <v>4470</v>
      </c>
    </row>
    <row r="496" spans="1:2">
      <c r="B496" s="641" t="s">
        <v>4472</v>
      </c>
    </row>
    <row r="497" spans="2:2">
      <c r="B497" s="641" t="s">
        <v>4471</v>
      </c>
    </row>
    <row r="498" spans="2:2" ht="30">
      <c r="B498" s="641" t="s">
        <v>4473</v>
      </c>
    </row>
    <row r="499" spans="2:2">
      <c r="B499" s="641" t="s">
        <v>4474</v>
      </c>
    </row>
    <row r="500" spans="2:2">
      <c r="B500" s="641" t="s">
        <v>4475</v>
      </c>
    </row>
    <row r="501" spans="2:2">
      <c r="B501" s="641" t="s">
        <v>4476</v>
      </c>
    </row>
    <row r="502" spans="2:2" ht="45">
      <c r="B502" s="641" t="s">
        <v>4486</v>
      </c>
    </row>
    <row r="503" spans="2:2">
      <c r="B503" s="641" t="s">
        <v>4485</v>
      </c>
    </row>
    <row r="504" spans="2:2">
      <c r="B504" s="641" t="s">
        <v>4477</v>
      </c>
    </row>
    <row r="505" spans="2:2">
      <c r="B505" s="641" t="s">
        <v>4478</v>
      </c>
    </row>
    <row r="506" spans="2:2">
      <c r="B506" s="641" t="s">
        <v>4479</v>
      </c>
    </row>
    <row r="507" spans="2:2">
      <c r="B507" s="641" t="s">
        <v>4480</v>
      </c>
    </row>
    <row r="508" spans="2:2">
      <c r="B508" s="641" t="s">
        <v>4482</v>
      </c>
    </row>
    <row r="509" spans="2:2">
      <c r="B509" s="641" t="s">
        <v>4484</v>
      </c>
    </row>
    <row r="510" spans="2:2" ht="30">
      <c r="B510" s="641" t="s">
        <v>4481</v>
      </c>
    </row>
    <row r="511" spans="2:2">
      <c r="B511" s="641" t="s">
        <v>4483</v>
      </c>
    </row>
    <row r="512" spans="2:2" s="251" customFormat="1" ht="45">
      <c r="B512" s="351" t="s">
        <v>4487</v>
      </c>
    </row>
    <row r="513" spans="1:2" ht="45">
      <c r="B513" s="641" t="s">
        <v>4488</v>
      </c>
    </row>
    <row r="514" spans="1:2">
      <c r="B514" s="641" t="s">
        <v>4489</v>
      </c>
    </row>
    <row r="515" spans="1:2" s="251" customFormat="1" ht="45">
      <c r="B515" s="351" t="s">
        <v>4490</v>
      </c>
    </row>
    <row r="516" spans="1:2" ht="45">
      <c r="A516" s="572">
        <v>43369</v>
      </c>
      <c r="B516" s="641" t="s">
        <v>4491</v>
      </c>
    </row>
    <row r="517" spans="1:2">
      <c r="A517" s="572">
        <v>43370</v>
      </c>
      <c r="B517" s="641" t="s">
        <v>4492</v>
      </c>
    </row>
    <row r="518" spans="1:2">
      <c r="A518" s="572">
        <v>43371</v>
      </c>
      <c r="B518" s="641" t="s">
        <v>4493</v>
      </c>
    </row>
    <row r="519" spans="1:2" s="252" customFormat="1">
      <c r="B519" s="261" t="s">
        <v>4494</v>
      </c>
    </row>
    <row r="520" spans="1:2" ht="30">
      <c r="A520" t="s">
        <v>4495</v>
      </c>
      <c r="B520" s="641" t="s">
        <v>4496</v>
      </c>
    </row>
    <row r="521" spans="1:2" ht="30">
      <c r="B521" s="641" t="s">
        <v>4515</v>
      </c>
    </row>
    <row r="522" spans="1:2" ht="30">
      <c r="B522" s="641" t="s">
        <v>4711</v>
      </c>
    </row>
    <row r="523" spans="1:2">
      <c r="A523" t="s">
        <v>4497</v>
      </c>
      <c r="B523" s="641" t="s">
        <v>4498</v>
      </c>
    </row>
    <row r="524" spans="1:2">
      <c r="B524" s="641" t="s">
        <v>4499</v>
      </c>
    </row>
    <row r="525" spans="1:2">
      <c r="B525" s="641" t="s">
        <v>4500</v>
      </c>
    </row>
    <row r="526" spans="1:2">
      <c r="A526" t="s">
        <v>4501</v>
      </c>
      <c r="B526" s="641" t="s">
        <v>4516</v>
      </c>
    </row>
    <row r="527" spans="1:2" s="252" customFormat="1" ht="45">
      <c r="B527" s="261" t="s">
        <v>4504</v>
      </c>
    </row>
    <row r="528" spans="1:2" ht="30">
      <c r="B528" s="641" t="s">
        <v>4502</v>
      </c>
    </row>
    <row r="529" spans="1:2" s="252" customFormat="1">
      <c r="B529" s="261" t="s">
        <v>4503</v>
      </c>
    </row>
    <row r="530" spans="1:2">
      <c r="A530" s="572">
        <v>43382</v>
      </c>
      <c r="B530" s="641" t="s">
        <v>4509</v>
      </c>
    </row>
    <row r="531" spans="1:2" ht="90">
      <c r="B531" s="391" t="s">
        <v>4528</v>
      </c>
    </row>
    <row r="532" spans="1:2" ht="45">
      <c r="A532" t="s">
        <v>4517</v>
      </c>
      <c r="B532" s="261" t="s">
        <v>4519</v>
      </c>
    </row>
    <row r="533" spans="1:2" ht="30">
      <c r="B533" s="641" t="s">
        <v>4518</v>
      </c>
    </row>
    <row r="534" spans="1:2" ht="105">
      <c r="B534" s="641" t="s">
        <v>4521</v>
      </c>
    </row>
    <row r="535" spans="1:2" ht="30">
      <c r="B535" s="641" t="s">
        <v>4520</v>
      </c>
    </row>
    <row r="536" spans="1:2" ht="45">
      <c r="B536" s="641" t="s">
        <v>4522</v>
      </c>
    </row>
    <row r="537" spans="1:2">
      <c r="A537" t="s">
        <v>4523</v>
      </c>
      <c r="B537" s="641" t="s">
        <v>4712</v>
      </c>
    </row>
    <row r="538" spans="1:2">
      <c r="B538" s="641" t="s">
        <v>4525</v>
      </c>
    </row>
    <row r="539" spans="1:2">
      <c r="A539" t="s">
        <v>4524</v>
      </c>
      <c r="B539" s="641" t="s">
        <v>4526</v>
      </c>
    </row>
    <row r="540" spans="1:2">
      <c r="B540" s="261" t="s">
        <v>4527</v>
      </c>
    </row>
    <row r="541" spans="1:2">
      <c r="A541" t="s">
        <v>4532</v>
      </c>
      <c r="B541" s="641" t="s">
        <v>4533</v>
      </c>
    </row>
    <row r="542" spans="1:2">
      <c r="A542" t="s">
        <v>4534</v>
      </c>
      <c r="B542" s="641" t="s">
        <v>4535</v>
      </c>
    </row>
    <row r="543" spans="1:2" ht="30">
      <c r="A543" t="s">
        <v>4536</v>
      </c>
      <c r="B543" s="261" t="s">
        <v>4537</v>
      </c>
    </row>
    <row r="544" spans="1:2">
      <c r="B544" s="641" t="s">
        <v>4538</v>
      </c>
    </row>
    <row r="545" spans="1:2">
      <c r="A545" t="s">
        <v>4540</v>
      </c>
      <c r="B545" s="641" t="s">
        <v>4539</v>
      </c>
    </row>
    <row r="546" spans="1:2">
      <c r="A546" s="585">
        <v>43399</v>
      </c>
      <c r="B546" s="641" t="s">
        <v>4541</v>
      </c>
    </row>
    <row r="547" spans="1:2" ht="43.9" customHeight="1">
      <c r="A547" t="s">
        <v>4544</v>
      </c>
      <c r="B547" s="641" t="s">
        <v>4545</v>
      </c>
    </row>
    <row r="548" spans="1:2" ht="43.9" customHeight="1">
      <c r="A548" s="1" t="s">
        <v>4543</v>
      </c>
      <c r="B548" s="641" t="s">
        <v>4542</v>
      </c>
    </row>
    <row r="549" spans="1:2" ht="30">
      <c r="A549" s="572">
        <v>43404</v>
      </c>
      <c r="B549" s="641" t="s">
        <v>4546</v>
      </c>
    </row>
    <row r="550" spans="1:2" ht="120">
      <c r="A550" t="s">
        <v>4547</v>
      </c>
      <c r="B550" s="641" t="s">
        <v>4548</v>
      </c>
    </row>
    <row r="551" spans="1:2">
      <c r="B551" s="641" t="s">
        <v>4549</v>
      </c>
    </row>
    <row r="552" spans="1:2">
      <c r="A552" s="572">
        <v>43406</v>
      </c>
      <c r="B552" s="641" t="s">
        <v>4550</v>
      </c>
    </row>
    <row r="553" spans="1:2">
      <c r="B553" s="641" t="s">
        <v>4551</v>
      </c>
    </row>
    <row r="554" spans="1:2" ht="45">
      <c r="B554" s="641" t="s">
        <v>4714</v>
      </c>
    </row>
    <row r="555" spans="1:2">
      <c r="B555" s="641" t="s">
        <v>4713</v>
      </c>
    </row>
    <row r="556" spans="1:2" ht="27.75" customHeight="1">
      <c r="A556" s="1" t="s">
        <v>4552</v>
      </c>
      <c r="B556" s="641" t="s">
        <v>4553</v>
      </c>
    </row>
    <row r="557" spans="1:2" ht="30">
      <c r="A557" t="s">
        <v>4554</v>
      </c>
      <c r="B557" s="641" t="s">
        <v>4555</v>
      </c>
    </row>
    <row r="558" spans="1:2" ht="30">
      <c r="B558" s="641" t="s">
        <v>4556</v>
      </c>
    </row>
    <row r="559" spans="1:2">
      <c r="B559" s="641" t="s">
        <v>4557</v>
      </c>
    </row>
    <row r="560" spans="1:2">
      <c r="A560" t="s">
        <v>4558</v>
      </c>
      <c r="B560" s="641" t="s">
        <v>4559</v>
      </c>
    </row>
    <row r="561" spans="1:2">
      <c r="B561" s="641" t="s">
        <v>4560</v>
      </c>
    </row>
    <row r="562" spans="1:2">
      <c r="B562" s="641" t="s">
        <v>4561</v>
      </c>
    </row>
    <row r="563" spans="1:2">
      <c r="A563" t="s">
        <v>4562</v>
      </c>
      <c r="B563" s="641" t="s">
        <v>4563</v>
      </c>
    </row>
    <row r="564" spans="1:2" ht="30">
      <c r="B564" s="641" t="s">
        <v>4564</v>
      </c>
    </row>
    <row r="565" spans="1:2">
      <c r="A565" t="s">
        <v>4565</v>
      </c>
      <c r="B565" s="641" t="s">
        <v>4566</v>
      </c>
    </row>
    <row r="566" spans="1:2" ht="30">
      <c r="A566" s="586">
        <v>43426</v>
      </c>
      <c r="B566" s="641" t="s">
        <v>4567</v>
      </c>
    </row>
    <row r="567" spans="1:2" s="252" customFormat="1">
      <c r="A567" s="573">
        <v>43427</v>
      </c>
      <c r="B567" s="261" t="s">
        <v>4715</v>
      </c>
    </row>
    <row r="568" spans="1:2">
      <c r="B568" s="261" t="s">
        <v>4716</v>
      </c>
    </row>
    <row r="569" spans="1:2" ht="30">
      <c r="B569" s="641" t="s">
        <v>4568</v>
      </c>
    </row>
    <row r="570" spans="1:2" s="250" customFormat="1" ht="30">
      <c r="A570" s="250" t="s">
        <v>4569</v>
      </c>
      <c r="B570" s="391" t="s">
        <v>4570</v>
      </c>
    </row>
    <row r="571" spans="1:2" ht="210">
      <c r="B571" s="641" t="s">
        <v>4571</v>
      </c>
    </row>
    <row r="572" spans="1:2" s="252" customFormat="1">
      <c r="B572" s="261" t="s">
        <v>4572</v>
      </c>
    </row>
    <row r="573" spans="1:2" ht="30">
      <c r="B573" s="261" t="s">
        <v>4573</v>
      </c>
    </row>
    <row r="574" spans="1:2">
      <c r="B574" s="261" t="s">
        <v>4574</v>
      </c>
    </row>
    <row r="575" spans="1:2">
      <c r="A575" t="s">
        <v>4577</v>
      </c>
      <c r="B575" s="261" t="s">
        <v>4575</v>
      </c>
    </row>
    <row r="576" spans="1:2" ht="30">
      <c r="B576" s="391" t="s">
        <v>4576</v>
      </c>
    </row>
    <row r="578" spans="1:2">
      <c r="B578" s="641" t="s">
        <v>4578</v>
      </c>
    </row>
    <row r="579" spans="1:2" ht="30">
      <c r="B579" s="641" t="s">
        <v>4579</v>
      </c>
    </row>
    <row r="580" spans="1:2">
      <c r="A580" t="s">
        <v>4580</v>
      </c>
    </row>
    <row r="581" spans="1:2">
      <c r="B581" s="641" t="s">
        <v>4581</v>
      </c>
    </row>
    <row r="582" spans="1:2">
      <c r="B582" s="641" t="s">
        <v>4582</v>
      </c>
    </row>
    <row r="584" spans="1:2" ht="30">
      <c r="B584" s="641" t="s">
        <v>4583</v>
      </c>
    </row>
    <row r="586" spans="1:2">
      <c r="B586" s="641" t="s">
        <v>4584</v>
      </c>
    </row>
    <row r="587" spans="1:2">
      <c r="B587" s="261" t="s">
        <v>4585</v>
      </c>
    </row>
    <row r="588" spans="1:2">
      <c r="B588" s="641" t="s">
        <v>4586</v>
      </c>
    </row>
    <row r="589" spans="1:2" s="252" customFormat="1">
      <c r="B589" s="261" t="s">
        <v>4591</v>
      </c>
    </row>
    <row r="590" spans="1:2" s="252" customFormat="1">
      <c r="B590" s="261" t="s">
        <v>4587</v>
      </c>
    </row>
    <row r="591" spans="1:2">
      <c r="B591" s="261" t="s">
        <v>4588</v>
      </c>
    </row>
    <row r="592" spans="1:2">
      <c r="B592" s="261" t="s">
        <v>4589</v>
      </c>
    </row>
    <row r="593" spans="1:2">
      <c r="B593" s="261" t="s">
        <v>4590</v>
      </c>
    </row>
    <row r="594" spans="1:2" ht="30">
      <c r="A594" t="s">
        <v>4592</v>
      </c>
      <c r="B594" s="368" t="s">
        <v>4593</v>
      </c>
    </row>
    <row r="595" spans="1:2" ht="105">
      <c r="B595" s="641" t="s">
        <v>4594</v>
      </c>
    </row>
    <row r="596" spans="1:2" ht="45">
      <c r="B596" s="261" t="s">
        <v>4599</v>
      </c>
    </row>
    <row r="597" spans="1:2" s="158" customFormat="1">
      <c r="B597" s="391" t="s">
        <v>4720</v>
      </c>
    </row>
    <row r="598" spans="1:2">
      <c r="A598" t="s">
        <v>4595</v>
      </c>
      <c r="B598" s="641" t="s">
        <v>4596</v>
      </c>
    </row>
    <row r="599" spans="1:2" s="250" customFormat="1" ht="0.75" customHeight="1">
      <c r="B599" s="391" t="s">
        <v>4597</v>
      </c>
    </row>
    <row r="600" spans="1:2" ht="201.75" customHeight="1">
      <c r="A600" s="1" t="s">
        <v>4598</v>
      </c>
      <c r="B600" s="391" t="s">
        <v>4600</v>
      </c>
    </row>
    <row r="601" spans="1:2">
      <c r="B601" s="648" t="s">
        <v>4601</v>
      </c>
    </row>
    <row r="602" spans="1:2">
      <c r="A602" t="s">
        <v>4602</v>
      </c>
      <c r="B602" s="368" t="s">
        <v>4603</v>
      </c>
    </row>
    <row r="603" spans="1:2">
      <c r="A603" t="s">
        <v>4604</v>
      </c>
      <c r="B603" s="641" t="s">
        <v>4605</v>
      </c>
    </row>
    <row r="604" spans="1:2" ht="30">
      <c r="B604" s="641" t="s">
        <v>4606</v>
      </c>
    </row>
    <row r="605" spans="1:2">
      <c r="B605" s="641" t="s">
        <v>4607</v>
      </c>
    </row>
    <row r="606" spans="1:2">
      <c r="A606" t="s">
        <v>4608</v>
      </c>
      <c r="B606" s="641" t="s">
        <v>4609</v>
      </c>
    </row>
    <row r="607" spans="1:2">
      <c r="A607" s="572">
        <v>43479</v>
      </c>
      <c r="B607" s="641" t="s">
        <v>4610</v>
      </c>
    </row>
    <row r="608" spans="1:2" ht="75">
      <c r="B608" s="641" t="s">
        <v>4611</v>
      </c>
    </row>
    <row r="610" spans="1:2" ht="45">
      <c r="A610" t="s">
        <v>4612</v>
      </c>
      <c r="B610" s="641" t="s">
        <v>4613</v>
      </c>
    </row>
    <row r="611" spans="1:2">
      <c r="B611" s="641" t="s">
        <v>4614</v>
      </c>
    </row>
    <row r="612" spans="1:2">
      <c r="B612" s="257" t="s">
        <v>4615</v>
      </c>
    </row>
    <row r="613" spans="1:2">
      <c r="B613" s="641" t="s">
        <v>4616</v>
      </c>
    </row>
    <row r="614" spans="1:2">
      <c r="B614" s="641" t="s">
        <v>4622</v>
      </c>
    </row>
    <row r="615" spans="1:2">
      <c r="B615" s="641" t="s">
        <v>4617</v>
      </c>
    </row>
    <row r="616" spans="1:2" ht="90">
      <c r="A616" s="572">
        <v>43483</v>
      </c>
      <c r="B616" s="261" t="s">
        <v>4619</v>
      </c>
    </row>
    <row r="617" spans="1:2" ht="30">
      <c r="B617" s="641" t="s">
        <v>5158</v>
      </c>
    </row>
    <row r="618" spans="1:2">
      <c r="B618" s="261" t="s">
        <v>4618</v>
      </c>
    </row>
    <row r="620" spans="1:2">
      <c r="A620" t="s">
        <v>4620</v>
      </c>
      <c r="B620" s="641" t="s">
        <v>4621</v>
      </c>
    </row>
    <row r="621" spans="1:2">
      <c r="B621" s="641" t="s">
        <v>4623</v>
      </c>
    </row>
    <row r="622" spans="1:2">
      <c r="A622" s="572">
        <v>43490</v>
      </c>
      <c r="B622" s="641" t="s">
        <v>4624</v>
      </c>
    </row>
    <row r="623" spans="1:2" s="252" customFormat="1">
      <c r="A623" s="587">
        <v>43492</v>
      </c>
      <c r="B623" s="261" t="s">
        <v>4625</v>
      </c>
    </row>
    <row r="624" spans="1:2" s="252" customFormat="1">
      <c r="B624" s="261" t="s">
        <v>4626</v>
      </c>
    </row>
    <row r="625" spans="1:2" s="252" customFormat="1">
      <c r="A625" s="587">
        <v>43493</v>
      </c>
      <c r="B625" s="261" t="s">
        <v>4627</v>
      </c>
    </row>
    <row r="626" spans="1:2" ht="105">
      <c r="A626" s="588">
        <v>43494</v>
      </c>
      <c r="B626" s="641" t="s">
        <v>4628</v>
      </c>
    </row>
    <row r="627" spans="1:2" s="252" customFormat="1">
      <c r="A627" s="252" t="s">
        <v>4630</v>
      </c>
      <c r="B627" s="261" t="s">
        <v>4629</v>
      </c>
    </row>
    <row r="628" spans="1:2" s="252" customFormat="1">
      <c r="A628" s="573">
        <v>43495</v>
      </c>
      <c r="B628" s="261" t="s">
        <v>4631</v>
      </c>
    </row>
    <row r="629" spans="1:2">
      <c r="B629" s="261" t="s">
        <v>4632</v>
      </c>
    </row>
    <row r="630" spans="1:2">
      <c r="B630" s="261" t="s">
        <v>4723</v>
      </c>
    </row>
    <row r="631" spans="1:2" s="158" customFormat="1" ht="30">
      <c r="A631" s="158" t="s">
        <v>4634</v>
      </c>
      <c r="B631" s="391" t="s">
        <v>4633</v>
      </c>
    </row>
    <row r="633" spans="1:2" ht="75">
      <c r="B633" s="641" t="s">
        <v>4635</v>
      </c>
    </row>
    <row r="634" spans="1:2">
      <c r="A634" s="583">
        <v>43507</v>
      </c>
      <c r="B634" s="641" t="s">
        <v>4636</v>
      </c>
    </row>
    <row r="635" spans="1:2">
      <c r="B635" s="261" t="s">
        <v>4637</v>
      </c>
    </row>
    <row r="636" spans="1:2">
      <c r="A636" s="572">
        <v>43514</v>
      </c>
      <c r="B636" s="641" t="s">
        <v>4638</v>
      </c>
    </row>
    <row r="637" spans="1:2" ht="30">
      <c r="A637" s="583">
        <v>43517</v>
      </c>
      <c r="B637" s="641" t="s">
        <v>4675</v>
      </c>
    </row>
    <row r="638" spans="1:2">
      <c r="B638" s="641" t="s">
        <v>4676</v>
      </c>
    </row>
    <row r="639" spans="1:2" ht="45">
      <c r="B639" s="641" t="s">
        <v>4639</v>
      </c>
    </row>
    <row r="640" spans="1:2">
      <c r="B640" s="641" t="s">
        <v>4640</v>
      </c>
    </row>
    <row r="641" spans="1:2" s="158" customFormat="1" ht="30">
      <c r="A641" s="158" t="s">
        <v>4641</v>
      </c>
      <c r="B641" s="248" t="s">
        <v>4642</v>
      </c>
    </row>
    <row r="642" spans="1:2" ht="30">
      <c r="B642" s="641" t="s">
        <v>4643</v>
      </c>
    </row>
    <row r="643" spans="1:2" ht="30">
      <c r="B643" s="641" t="s">
        <v>4643</v>
      </c>
    </row>
    <row r="644" spans="1:2" ht="30">
      <c r="B644" s="641" t="s">
        <v>4643</v>
      </c>
    </row>
    <row r="645" spans="1:2" ht="60">
      <c r="B645" s="641" t="s">
        <v>4644</v>
      </c>
    </row>
    <row r="646" spans="1:2">
      <c r="B646" s="641" t="s">
        <v>4645</v>
      </c>
    </row>
    <row r="647" spans="1:2" ht="45">
      <c r="B647" s="641" t="s">
        <v>4646</v>
      </c>
    </row>
    <row r="648" spans="1:2">
      <c r="B648" s="641" t="s">
        <v>4647</v>
      </c>
    </row>
    <row r="649" spans="1:2" ht="30">
      <c r="B649" s="641" t="s">
        <v>4648</v>
      </c>
    </row>
    <row r="650" spans="1:2" ht="30">
      <c r="B650" s="641" t="s">
        <v>4649</v>
      </c>
    </row>
    <row r="651" spans="1:2" ht="30">
      <c r="B651" s="641" t="s">
        <v>4650</v>
      </c>
    </row>
    <row r="652" spans="1:2" ht="60">
      <c r="B652" s="641" t="s">
        <v>4651</v>
      </c>
    </row>
    <row r="653" spans="1:2">
      <c r="B653" s="641" t="s">
        <v>4652</v>
      </c>
    </row>
    <row r="654" spans="1:2" ht="30">
      <c r="B654" s="8" t="s">
        <v>4653</v>
      </c>
    </row>
    <row r="655" spans="1:2" s="252" customFormat="1">
      <c r="A655" s="589">
        <v>43521</v>
      </c>
      <c r="B655" s="261" t="s">
        <v>4654</v>
      </c>
    </row>
    <row r="656" spans="1:2" s="252" customFormat="1">
      <c r="B656" s="261" t="s">
        <v>4655</v>
      </c>
    </row>
    <row r="657" spans="1:2">
      <c r="A657" t="s">
        <v>4656</v>
      </c>
      <c r="B657" s="641" t="s">
        <v>4657</v>
      </c>
    </row>
    <row r="658" spans="1:2">
      <c r="B658" s="641" t="s">
        <v>4659</v>
      </c>
    </row>
    <row r="659" spans="1:2" ht="30">
      <c r="B659" s="641" t="s">
        <v>4658</v>
      </c>
    </row>
    <row r="660" spans="1:2" s="252" customFormat="1">
      <c r="B660" s="261" t="s">
        <v>4660</v>
      </c>
    </row>
    <row r="661" spans="1:2">
      <c r="B661" s="641" t="s">
        <v>4668</v>
      </c>
    </row>
    <row r="662" spans="1:2" s="253" customFormat="1" ht="150">
      <c r="B662" s="261" t="s">
        <v>4667</v>
      </c>
    </row>
    <row r="663" spans="1:2" ht="87.75" customHeight="1">
      <c r="A663" t="s">
        <v>4666</v>
      </c>
      <c r="B663" s="641" t="s">
        <v>4661</v>
      </c>
    </row>
    <row r="664" spans="1:2">
      <c r="A664" t="s">
        <v>4662</v>
      </c>
      <c r="B664" s="641" t="s">
        <v>4664</v>
      </c>
    </row>
    <row r="665" spans="1:2" ht="30">
      <c r="B665" s="641" t="s">
        <v>4663</v>
      </c>
    </row>
    <row r="666" spans="1:2" ht="30">
      <c r="B666" s="641" t="s">
        <v>4674</v>
      </c>
    </row>
    <row r="667" spans="1:2" s="252" customFormat="1" ht="45">
      <c r="B667" s="261" t="s">
        <v>4665</v>
      </c>
    </row>
    <row r="668" spans="1:2">
      <c r="B668" s="641" t="s">
        <v>4669</v>
      </c>
    </row>
    <row r="670" spans="1:2" ht="105">
      <c r="A670" s="590">
        <v>43530</v>
      </c>
      <c r="B670" s="641" t="s">
        <v>4679</v>
      </c>
    </row>
    <row r="671" spans="1:2" s="252" customFormat="1" ht="75">
      <c r="A671" s="573" t="s">
        <v>4670</v>
      </c>
      <c r="B671" s="261" t="s">
        <v>4680</v>
      </c>
    </row>
    <row r="672" spans="1:2" ht="60">
      <c r="A672" t="s">
        <v>4671</v>
      </c>
      <c r="B672" s="641" t="s">
        <v>4672</v>
      </c>
    </row>
    <row r="674" spans="1:2" ht="45">
      <c r="B674" s="641" t="s">
        <v>4673</v>
      </c>
    </row>
    <row r="675" spans="1:2" ht="30">
      <c r="A675" s="583">
        <v>43538</v>
      </c>
      <c r="B675" s="641" t="s">
        <v>4677</v>
      </c>
    </row>
    <row r="676" spans="1:2" ht="150">
      <c r="B676" s="261" t="s">
        <v>4681</v>
      </c>
    </row>
    <row r="677" spans="1:2">
      <c r="B677" s="641" t="s">
        <v>4678</v>
      </c>
    </row>
    <row r="678" spans="1:2" ht="45">
      <c r="A678" s="572">
        <v>43547</v>
      </c>
      <c r="B678" s="641" t="s">
        <v>4724</v>
      </c>
    </row>
    <row r="679" spans="1:2">
      <c r="B679" s="641" t="s">
        <v>4682</v>
      </c>
    </row>
    <row r="680" spans="1:2" ht="45">
      <c r="A680" t="s">
        <v>4683</v>
      </c>
      <c r="B680" s="641" t="s">
        <v>4684</v>
      </c>
    </row>
    <row r="681" spans="1:2">
      <c r="B681" s="641" t="s">
        <v>4685</v>
      </c>
    </row>
    <row r="682" spans="1:2">
      <c r="B682" s="2" t="s">
        <v>4686</v>
      </c>
    </row>
    <row r="683" spans="1:2" ht="45">
      <c r="B683" s="2" t="s">
        <v>4687</v>
      </c>
    </row>
    <row r="684" spans="1:2">
      <c r="B684" s="2" t="s">
        <v>4688</v>
      </c>
    </row>
    <row r="685" spans="1:2">
      <c r="B685" s="2" t="s">
        <v>4689</v>
      </c>
    </row>
    <row r="686" spans="1:2" ht="60">
      <c r="B686" s="2" t="s">
        <v>4690</v>
      </c>
    </row>
    <row r="689" spans="1:2" ht="60">
      <c r="B689" s="591" t="s">
        <v>4693</v>
      </c>
    </row>
    <row r="690" spans="1:2" ht="60">
      <c r="B690" s="641" t="s">
        <v>4691</v>
      </c>
    </row>
    <row r="691" spans="1:2" ht="45">
      <c r="B691" s="641" t="s">
        <v>4692</v>
      </c>
    </row>
    <row r="692" spans="1:2" ht="90">
      <c r="A692" s="1" t="s">
        <v>4694</v>
      </c>
      <c r="B692" s="641" t="s">
        <v>4695</v>
      </c>
    </row>
    <row r="693" spans="1:2">
      <c r="B693" s="641" t="s">
        <v>4696</v>
      </c>
    </row>
    <row r="694" spans="1:2" s="158" customFormat="1" ht="30">
      <c r="B694" s="391" t="s">
        <v>4710</v>
      </c>
    </row>
    <row r="695" spans="1:2" ht="180">
      <c r="A695" t="s">
        <v>4703</v>
      </c>
      <c r="B695" s="248" t="s">
        <v>4705</v>
      </c>
    </row>
    <row r="696" spans="1:2">
      <c r="B696" s="641" t="s">
        <v>4704</v>
      </c>
    </row>
    <row r="697" spans="1:2" ht="45">
      <c r="B697" s="641" t="s">
        <v>4706</v>
      </c>
    </row>
    <row r="698" spans="1:2" ht="30">
      <c r="B698" s="641" t="s">
        <v>4707</v>
      </c>
    </row>
    <row r="699" spans="1:2" ht="30">
      <c r="B699" s="641" t="s">
        <v>4708</v>
      </c>
    </row>
    <row r="701" spans="1:2" s="250" customFormat="1">
      <c r="B701" s="391" t="s">
        <v>4709</v>
      </c>
    </row>
    <row r="703" spans="1:2" ht="45">
      <c r="A703" s="596">
        <v>43198</v>
      </c>
      <c r="B703" s="641" t="s">
        <v>4738</v>
      </c>
    </row>
    <row r="704" spans="1:2">
      <c r="A704" t="s">
        <v>4717</v>
      </c>
      <c r="B704" s="641" t="s">
        <v>4718</v>
      </c>
    </row>
    <row r="705" spans="1:2">
      <c r="B705" s="641" t="s">
        <v>4719</v>
      </c>
    </row>
    <row r="706" spans="1:2" s="597" customFormat="1" ht="30">
      <c r="B706" s="598" t="s">
        <v>4721</v>
      </c>
    </row>
    <row r="707" spans="1:2">
      <c r="B707" s="641" t="s">
        <v>4727</v>
      </c>
    </row>
    <row r="708" spans="1:2">
      <c r="B708" s="641" t="s">
        <v>4722</v>
      </c>
    </row>
    <row r="710" spans="1:2" ht="90">
      <c r="A710" s="595" t="s">
        <v>4726</v>
      </c>
      <c r="B710" s="641" t="s">
        <v>4725</v>
      </c>
    </row>
    <row r="711" spans="1:2">
      <c r="A711" t="s">
        <v>4728</v>
      </c>
      <c r="B711" s="641" t="s">
        <v>4729</v>
      </c>
    </row>
    <row r="712" spans="1:2">
      <c r="B712" s="641" t="s">
        <v>4730</v>
      </c>
    </row>
    <row r="713" spans="1:2">
      <c r="A713" s="583">
        <v>43573</v>
      </c>
      <c r="B713" s="641" t="s">
        <v>4731</v>
      </c>
    </row>
    <row r="714" spans="1:2" ht="30">
      <c r="B714" s="641" t="s">
        <v>4732</v>
      </c>
    </row>
    <row r="715" spans="1:2">
      <c r="B715" s="641" t="s">
        <v>4733</v>
      </c>
    </row>
    <row r="716" spans="1:2">
      <c r="A716" s="572">
        <v>43577</v>
      </c>
      <c r="B716" s="641" t="s">
        <v>4734</v>
      </c>
    </row>
    <row r="717" spans="1:2" ht="60">
      <c r="A717" s="583">
        <v>43578</v>
      </c>
      <c r="B717" s="641" t="s">
        <v>4744</v>
      </c>
    </row>
    <row r="718" spans="1:2" ht="45">
      <c r="B718" s="641" t="s">
        <v>4745</v>
      </c>
    </row>
    <row r="719" spans="1:2" ht="105">
      <c r="A719" s="590">
        <v>43578</v>
      </c>
      <c r="B719" s="641" t="s">
        <v>4736</v>
      </c>
    </row>
    <row r="720" spans="1:2">
      <c r="B720" s="641" t="s">
        <v>4735</v>
      </c>
    </row>
    <row r="721" spans="1:2" ht="30">
      <c r="A721" s="572">
        <v>43584</v>
      </c>
      <c r="B721" s="641" t="s">
        <v>4737</v>
      </c>
    </row>
    <row r="722" spans="1:2">
      <c r="B722" s="641" t="s">
        <v>4739</v>
      </c>
    </row>
    <row r="723" spans="1:2">
      <c r="B723" s="641" t="s">
        <v>4740</v>
      </c>
    </row>
    <row r="724" spans="1:2">
      <c r="B724" s="261" t="s">
        <v>4741</v>
      </c>
    </row>
    <row r="725" spans="1:2" ht="105">
      <c r="A725" s="588">
        <v>43587</v>
      </c>
      <c r="B725" s="641" t="s">
        <v>4742</v>
      </c>
    </row>
    <row r="726" spans="1:2">
      <c r="B726" s="641" t="s">
        <v>4743</v>
      </c>
    </row>
    <row r="727" spans="1:2">
      <c r="B727" s="641" t="s">
        <v>4746</v>
      </c>
    </row>
    <row r="728" spans="1:2">
      <c r="B728" s="641" t="s">
        <v>4747</v>
      </c>
    </row>
    <row r="729" spans="1:2">
      <c r="A729" s="583">
        <v>43588</v>
      </c>
      <c r="B729" s="641" t="s">
        <v>4748</v>
      </c>
    </row>
    <row r="730" spans="1:2">
      <c r="B730" s="641" t="s">
        <v>4749</v>
      </c>
    </row>
    <row r="731" spans="1:2" ht="30">
      <c r="A731" t="s">
        <v>4750</v>
      </c>
      <c r="B731" s="641" t="s">
        <v>4751</v>
      </c>
    </row>
    <row r="732" spans="1:2">
      <c r="A732" t="s">
        <v>4752</v>
      </c>
      <c r="B732" s="641" t="s">
        <v>4753</v>
      </c>
    </row>
    <row r="733" spans="1:2">
      <c r="B733" s="641" t="s">
        <v>4754</v>
      </c>
    </row>
    <row r="734" spans="1:2" ht="30">
      <c r="B734" s="641" t="s">
        <v>4755</v>
      </c>
    </row>
    <row r="735" spans="1:2" ht="30">
      <c r="A735" t="s">
        <v>4756</v>
      </c>
      <c r="B735" s="599" t="s">
        <v>4761</v>
      </c>
    </row>
    <row r="736" spans="1:2" ht="30">
      <c r="A736" s="572">
        <v>43599</v>
      </c>
      <c r="B736" s="261" t="s">
        <v>4757</v>
      </c>
    </row>
    <row r="737" spans="1:2">
      <c r="B737" s="641" t="s">
        <v>4758</v>
      </c>
    </row>
    <row r="738" spans="1:2">
      <c r="B738" s="641" t="s">
        <v>4759</v>
      </c>
    </row>
    <row r="739" spans="1:2" ht="165">
      <c r="B739" s="641" t="s">
        <v>4760</v>
      </c>
    </row>
    <row r="740" spans="1:2">
      <c r="B740" s="641" t="s">
        <v>4762</v>
      </c>
    </row>
    <row r="741" spans="1:2" ht="105">
      <c r="B741" s="641" t="s">
        <v>4763</v>
      </c>
    </row>
    <row r="742" spans="1:2" s="252" customFormat="1">
      <c r="B742" s="261" t="s">
        <v>4764</v>
      </c>
    </row>
    <row r="743" spans="1:2">
      <c r="B743" s="641" t="s">
        <v>4765</v>
      </c>
    </row>
    <row r="744" spans="1:2">
      <c r="B744" s="641" t="s">
        <v>4771</v>
      </c>
    </row>
    <row r="745" spans="1:2" ht="29.25" customHeight="1">
      <c r="B745" s="261" t="s">
        <v>4769</v>
      </c>
    </row>
    <row r="746" spans="1:2">
      <c r="B746" s="261" t="s">
        <v>4766</v>
      </c>
    </row>
    <row r="747" spans="1:2">
      <c r="A747" s="583">
        <v>43600</v>
      </c>
      <c r="B747" s="261" t="s">
        <v>4767</v>
      </c>
    </row>
    <row r="748" spans="1:2">
      <c r="B748" s="261" t="s">
        <v>4768</v>
      </c>
    </row>
    <row r="749" spans="1:2">
      <c r="B749" s="261" t="s">
        <v>4770</v>
      </c>
    </row>
    <row r="750" spans="1:2">
      <c r="B750" s="261" t="s">
        <v>4772</v>
      </c>
    </row>
    <row r="751" spans="1:2">
      <c r="B751" s="261" t="s">
        <v>4773</v>
      </c>
    </row>
    <row r="752" spans="1:2" ht="30">
      <c r="B752" s="261" t="s">
        <v>4774</v>
      </c>
    </row>
    <row r="753" spans="1:2" ht="30">
      <c r="B753" s="261" t="s">
        <v>4775</v>
      </c>
    </row>
    <row r="754" spans="1:2" ht="30">
      <c r="B754" s="368" t="s">
        <v>4865</v>
      </c>
    </row>
    <row r="755" spans="1:2" ht="30">
      <c r="B755" s="368" t="s">
        <v>4776</v>
      </c>
    </row>
    <row r="756" spans="1:2">
      <c r="B756" s="641" t="s">
        <v>4777</v>
      </c>
    </row>
    <row r="757" spans="1:2">
      <c r="B757" s="641" t="s">
        <v>4778</v>
      </c>
    </row>
    <row r="758" spans="1:2">
      <c r="B758" s="641" t="s">
        <v>4779</v>
      </c>
    </row>
    <row r="759" spans="1:2">
      <c r="A759" t="s">
        <v>4781</v>
      </c>
      <c r="B759" s="641" t="s">
        <v>4780</v>
      </c>
    </row>
    <row r="760" spans="1:2">
      <c r="A760" t="s">
        <v>4782</v>
      </c>
      <c r="B760" s="641" t="s">
        <v>4783</v>
      </c>
    </row>
    <row r="761" spans="1:2">
      <c r="B761" s="641" t="s">
        <v>4784</v>
      </c>
    </row>
    <row r="762" spans="1:2" ht="30">
      <c r="B762" s="641" t="s">
        <v>4785</v>
      </c>
    </row>
    <row r="763" spans="1:2">
      <c r="B763" s="641" t="s">
        <v>4786</v>
      </c>
    </row>
    <row r="764" spans="1:2" ht="30">
      <c r="B764" s="641" t="s">
        <v>4787</v>
      </c>
    </row>
    <row r="765" spans="1:2" ht="30">
      <c r="B765" s="641" t="s">
        <v>4788</v>
      </c>
    </row>
    <row r="766" spans="1:2">
      <c r="B766" s="641" t="s">
        <v>4789</v>
      </c>
    </row>
    <row r="767" spans="1:2">
      <c r="B767" s="641" t="s">
        <v>4790</v>
      </c>
    </row>
    <row r="768" spans="1:2">
      <c r="B768" s="641" t="s">
        <v>4791</v>
      </c>
    </row>
    <row r="769" spans="1:3">
      <c r="B769" s="641" t="s">
        <v>4792</v>
      </c>
    </row>
    <row r="770" spans="1:3">
      <c r="B770" s="641" t="s">
        <v>4793</v>
      </c>
    </row>
    <row r="771" spans="1:3">
      <c r="B771" s="641" t="s">
        <v>4795</v>
      </c>
    </row>
    <row r="772" spans="1:3" ht="30">
      <c r="B772" s="641" t="s">
        <v>4800</v>
      </c>
    </row>
    <row r="773" spans="1:3" ht="30">
      <c r="B773" s="641" t="s">
        <v>4794</v>
      </c>
    </row>
    <row r="774" spans="1:3">
      <c r="B774" s="641" t="s">
        <v>4796</v>
      </c>
    </row>
    <row r="775" spans="1:3">
      <c r="A775" s="583">
        <v>43612</v>
      </c>
      <c r="B775" s="641" t="s">
        <v>4797</v>
      </c>
    </row>
    <row r="776" spans="1:3">
      <c r="B776" s="641" t="s">
        <v>4798</v>
      </c>
    </row>
    <row r="777" spans="1:3">
      <c r="B777" s="641" t="s">
        <v>4799</v>
      </c>
    </row>
    <row r="778" spans="1:3" s="252" customFormat="1">
      <c r="B778" s="261" t="s">
        <v>4801</v>
      </c>
    </row>
    <row r="779" spans="1:3" s="252" customFormat="1">
      <c r="B779" s="261" t="s">
        <v>4802</v>
      </c>
    </row>
    <row r="780" spans="1:3">
      <c r="A780" s="572">
        <v>43615</v>
      </c>
      <c r="B780" s="641" t="s">
        <v>4803</v>
      </c>
      <c r="C780">
        <f>87000/30</f>
        <v>2900</v>
      </c>
    </row>
    <row r="781" spans="1:3">
      <c r="B781" s="641" t="s">
        <v>4804</v>
      </c>
      <c r="C781">
        <f>C780*28</f>
        <v>81200</v>
      </c>
    </row>
    <row r="782" spans="1:3" ht="60">
      <c r="B782" s="641" t="s">
        <v>4805</v>
      </c>
    </row>
    <row r="783" spans="1:3">
      <c r="B783" s="641" t="s">
        <v>4806</v>
      </c>
    </row>
    <row r="784" spans="1:3">
      <c r="A784" s="583">
        <v>43616</v>
      </c>
      <c r="B784" s="261" t="s">
        <v>4807</v>
      </c>
    </row>
    <row r="785" spans="1:2" ht="30">
      <c r="B785" s="261" t="s">
        <v>4808</v>
      </c>
    </row>
    <row r="786" spans="1:2">
      <c r="B786" s="261" t="s">
        <v>4809</v>
      </c>
    </row>
    <row r="787" spans="1:2">
      <c r="B787" s="261" t="s">
        <v>4810</v>
      </c>
    </row>
    <row r="788" spans="1:2">
      <c r="A788" s="358" t="s">
        <v>4821</v>
      </c>
      <c r="B788" s="368" t="s">
        <v>4822</v>
      </c>
    </row>
    <row r="789" spans="1:2" ht="30">
      <c r="A789" t="s">
        <v>4811</v>
      </c>
      <c r="B789" s="368" t="s">
        <v>4812</v>
      </c>
    </row>
    <row r="790" spans="1:2" ht="30">
      <c r="B790" s="368" t="s">
        <v>4813</v>
      </c>
    </row>
    <row r="791" spans="1:2">
      <c r="B791" s="368" t="s">
        <v>4814</v>
      </c>
    </row>
    <row r="792" spans="1:2" ht="30">
      <c r="B792" s="649" t="s">
        <v>4815</v>
      </c>
    </row>
    <row r="793" spans="1:2" ht="60">
      <c r="B793" s="368" t="s">
        <v>4823</v>
      </c>
    </row>
    <row r="794" spans="1:2" ht="30">
      <c r="B794" s="368" t="s">
        <v>4816</v>
      </c>
    </row>
    <row r="795" spans="1:2">
      <c r="B795" s="649" t="s">
        <v>4817</v>
      </c>
    </row>
    <row r="796" spans="1:2" ht="30">
      <c r="B796" s="368" t="s">
        <v>4818</v>
      </c>
    </row>
    <row r="797" spans="1:2">
      <c r="B797" s="368" t="s">
        <v>4819</v>
      </c>
    </row>
    <row r="798" spans="1:2">
      <c r="B798" s="368" t="s">
        <v>4820</v>
      </c>
    </row>
    <row r="799" spans="1:2" ht="30">
      <c r="B799" s="368" t="s">
        <v>4824</v>
      </c>
    </row>
    <row r="800" spans="1:2">
      <c r="B800" s="368" t="s">
        <v>4825</v>
      </c>
    </row>
    <row r="801" spans="1:2" ht="30">
      <c r="B801" s="368" t="s">
        <v>4826</v>
      </c>
    </row>
    <row r="802" spans="1:2">
      <c r="B802" s="368" t="s">
        <v>4827</v>
      </c>
    </row>
    <row r="803" spans="1:2">
      <c r="B803" s="368" t="s">
        <v>4828</v>
      </c>
    </row>
    <row r="804" spans="1:2">
      <c r="B804" s="368" t="s">
        <v>4829</v>
      </c>
    </row>
    <row r="805" spans="1:2" ht="315">
      <c r="A805" s="588">
        <v>43622</v>
      </c>
      <c r="B805" s="641" t="s">
        <v>4830</v>
      </c>
    </row>
    <row r="806" spans="1:2" ht="30">
      <c r="A806" t="s">
        <v>4831</v>
      </c>
      <c r="B806" s="261" t="s">
        <v>4832</v>
      </c>
    </row>
    <row r="807" spans="1:2" ht="30">
      <c r="A807" t="s">
        <v>4833</v>
      </c>
      <c r="B807" s="368" t="s">
        <v>4834</v>
      </c>
    </row>
    <row r="808" spans="1:2">
      <c r="B808" s="368" t="s">
        <v>4836</v>
      </c>
    </row>
    <row r="809" spans="1:2" ht="60">
      <c r="A809" t="s">
        <v>4833</v>
      </c>
      <c r="B809" s="261" t="s">
        <v>4842</v>
      </c>
    </row>
    <row r="810" spans="1:2">
      <c r="B810" s="261" t="s">
        <v>4835</v>
      </c>
    </row>
    <row r="812" spans="1:2">
      <c r="B812" s="641" t="s">
        <v>4837</v>
      </c>
    </row>
    <row r="814" spans="1:2" ht="45">
      <c r="B814" s="641" t="s">
        <v>4838</v>
      </c>
    </row>
    <row r="815" spans="1:2">
      <c r="B815" s="641" t="s">
        <v>4839</v>
      </c>
    </row>
    <row r="816" spans="1:2" ht="30">
      <c r="B816" s="641" t="s">
        <v>4840</v>
      </c>
    </row>
    <row r="817" spans="1:2">
      <c r="B817" s="261" t="s">
        <v>4841</v>
      </c>
    </row>
    <row r="818" spans="1:2" ht="30">
      <c r="B818" s="641" t="s">
        <v>4843</v>
      </c>
    </row>
    <row r="819" spans="1:2" s="252" customFormat="1" ht="30">
      <c r="A819" s="252" t="s">
        <v>4844</v>
      </c>
      <c r="B819" s="261" t="s">
        <v>4845</v>
      </c>
    </row>
    <row r="820" spans="1:2">
      <c r="A820" t="s">
        <v>4846</v>
      </c>
      <c r="B820" s="641" t="s">
        <v>4847</v>
      </c>
    </row>
    <row r="821" spans="1:2">
      <c r="B821" s="391" t="s">
        <v>4848</v>
      </c>
    </row>
    <row r="822" spans="1:2">
      <c r="B822" s="641" t="s">
        <v>4849</v>
      </c>
    </row>
    <row r="823" spans="1:2">
      <c r="B823" s="641" t="s">
        <v>4850</v>
      </c>
    </row>
    <row r="824" spans="1:2" s="252" customFormat="1">
      <c r="A824" s="252" t="s">
        <v>4846</v>
      </c>
      <c r="B824" s="261" t="s">
        <v>4851</v>
      </c>
    </row>
    <row r="825" spans="1:2" ht="30">
      <c r="B825" s="641" t="s">
        <v>4852</v>
      </c>
    </row>
    <row r="826" spans="1:2" s="252" customFormat="1">
      <c r="A826" s="252" t="s">
        <v>4853</v>
      </c>
      <c r="B826" s="261" t="s">
        <v>4854</v>
      </c>
    </row>
    <row r="827" spans="1:2">
      <c r="B827" s="641" t="s">
        <v>4855</v>
      </c>
    </row>
    <row r="828" spans="1:2" ht="42" customHeight="1">
      <c r="B828" s="641" t="s">
        <v>4856</v>
      </c>
    </row>
    <row r="829" spans="1:2" ht="30">
      <c r="B829" s="641" t="s">
        <v>4857</v>
      </c>
    </row>
    <row r="830" spans="1:2">
      <c r="B830" s="641" t="s">
        <v>4858</v>
      </c>
    </row>
    <row r="831" spans="1:2">
      <c r="B831" s="641" t="s">
        <v>4859</v>
      </c>
    </row>
    <row r="832" spans="1:2">
      <c r="B832" s="641" t="s">
        <v>4860</v>
      </c>
    </row>
    <row r="833" spans="1:2">
      <c r="A833" t="s">
        <v>4861</v>
      </c>
      <c r="B833" s="641" t="s">
        <v>4862</v>
      </c>
    </row>
    <row r="834" spans="1:2" s="250" customFormat="1">
      <c r="B834" s="391" t="s">
        <v>4863</v>
      </c>
    </row>
    <row r="835" spans="1:2">
      <c r="B835" s="641" t="s">
        <v>4864</v>
      </c>
    </row>
    <row r="836" spans="1:2">
      <c r="A836" t="s">
        <v>4866</v>
      </c>
      <c r="B836" s="641" t="s">
        <v>4867</v>
      </c>
    </row>
    <row r="837" spans="1:2" s="252" customFormat="1">
      <c r="B837" s="261" t="s">
        <v>4868</v>
      </c>
    </row>
    <row r="838" spans="1:2" s="252" customFormat="1">
      <c r="B838" s="261" t="s">
        <v>4869</v>
      </c>
    </row>
    <row r="839" spans="1:2">
      <c r="B839" s="248" t="s">
        <v>4873</v>
      </c>
    </row>
    <row r="840" spans="1:2">
      <c r="A840" s="572">
        <v>43641</v>
      </c>
      <c r="B840" s="641" t="s">
        <v>4870</v>
      </c>
    </row>
    <row r="841" spans="1:2">
      <c r="B841" s="641" t="s">
        <v>4871</v>
      </c>
    </row>
    <row r="842" spans="1:2" ht="30">
      <c r="B842" s="248" t="s">
        <v>4872</v>
      </c>
    </row>
    <row r="843" spans="1:2" ht="30">
      <c r="B843" s="641" t="s">
        <v>4874</v>
      </c>
    </row>
    <row r="844" spans="1:2">
      <c r="B844" s="641" t="s">
        <v>4875</v>
      </c>
    </row>
    <row r="845" spans="1:2" s="158" customFormat="1" ht="60">
      <c r="B845" s="248" t="s">
        <v>4876</v>
      </c>
    </row>
    <row r="846" spans="1:2">
      <c r="A846" t="s">
        <v>4903</v>
      </c>
      <c r="B846" s="641" t="s">
        <v>4904</v>
      </c>
    </row>
    <row r="847" spans="1:2" ht="30">
      <c r="A847" t="s">
        <v>4905</v>
      </c>
      <c r="B847" s="641" t="s">
        <v>4906</v>
      </c>
    </row>
    <row r="848" spans="1:2">
      <c r="A848" t="s">
        <v>4907</v>
      </c>
      <c r="B848" s="641" t="s">
        <v>4908</v>
      </c>
    </row>
    <row r="849" spans="1:2" ht="60">
      <c r="A849" s="1" t="s">
        <v>4909</v>
      </c>
      <c r="B849" s="641" t="s">
        <v>4913</v>
      </c>
    </row>
    <row r="850" spans="1:2">
      <c r="B850" s="641" t="s">
        <v>4910</v>
      </c>
    </row>
    <row r="851" spans="1:2">
      <c r="B851" s="641" t="s">
        <v>4911</v>
      </c>
    </row>
    <row r="852" spans="1:2">
      <c r="B852" s="641" t="s">
        <v>4912</v>
      </c>
    </row>
    <row r="853" spans="1:2">
      <c r="A853" t="s">
        <v>4914</v>
      </c>
      <c r="B853" s="641" t="s">
        <v>4915</v>
      </c>
    </row>
    <row r="854" spans="1:2" ht="45">
      <c r="A854" t="s">
        <v>4916</v>
      </c>
      <c r="B854" s="641" t="s">
        <v>4918</v>
      </c>
    </row>
    <row r="855" spans="1:2">
      <c r="B855" s="641" t="s">
        <v>4917</v>
      </c>
    </row>
    <row r="856" spans="1:2">
      <c r="A856" t="s">
        <v>4919</v>
      </c>
    </row>
    <row r="857" spans="1:2" ht="30">
      <c r="B857" s="641" t="s">
        <v>4920</v>
      </c>
    </row>
    <row r="858" spans="1:2">
      <c r="B858" s="641" t="s">
        <v>4921</v>
      </c>
    </row>
    <row r="860" spans="1:2">
      <c r="B860" s="641">
        <f>2500+36500+1100+4000+5600</f>
        <v>49700</v>
      </c>
    </row>
    <row r="861" spans="1:2">
      <c r="B861" s="641" t="s">
        <v>4922</v>
      </c>
    </row>
    <row r="862" spans="1:2" s="252" customFormat="1">
      <c r="A862" s="252" t="s">
        <v>4923</v>
      </c>
      <c r="B862" s="261" t="s">
        <v>4924</v>
      </c>
    </row>
    <row r="863" spans="1:2" ht="45">
      <c r="B863" s="404" t="s">
        <v>4925</v>
      </c>
    </row>
    <row r="864" spans="1:2" ht="30">
      <c r="A864" t="s">
        <v>4926</v>
      </c>
      <c r="B864" s="641" t="s">
        <v>4927</v>
      </c>
    </row>
    <row r="865" spans="1:2" ht="30">
      <c r="B865" s="641" t="s">
        <v>4929</v>
      </c>
    </row>
    <row r="867" spans="1:2" ht="18.75">
      <c r="B867" s="650" t="s">
        <v>4928</v>
      </c>
    </row>
    <row r="868" spans="1:2">
      <c r="A868" t="s">
        <v>4930</v>
      </c>
      <c r="B868" s="641" t="s">
        <v>4931</v>
      </c>
    </row>
    <row r="869" spans="1:2">
      <c r="B869" s="641" t="s">
        <v>4932</v>
      </c>
    </row>
    <row r="870" spans="1:2">
      <c r="A870" t="s">
        <v>4933</v>
      </c>
      <c r="B870" s="641" t="s">
        <v>4934</v>
      </c>
    </row>
    <row r="871" spans="1:2" ht="30">
      <c r="B871" s="641" t="s">
        <v>4935</v>
      </c>
    </row>
    <row r="872" spans="1:2" ht="45">
      <c r="B872" s="641" t="s">
        <v>4936</v>
      </c>
    </row>
    <row r="874" spans="1:2">
      <c r="B874" s="641" t="s">
        <v>4937</v>
      </c>
    </row>
    <row r="875" spans="1:2">
      <c r="B875" s="641" t="s">
        <v>4938</v>
      </c>
    </row>
    <row r="876" spans="1:2">
      <c r="B876" s="641" t="s">
        <v>4941</v>
      </c>
    </row>
    <row r="877" spans="1:2">
      <c r="B877" s="641" t="s">
        <v>4939</v>
      </c>
    </row>
    <row r="878" spans="1:2">
      <c r="B878" s="641" t="s">
        <v>4940</v>
      </c>
    </row>
    <row r="880" spans="1:2">
      <c r="A880" s="572">
        <v>43706</v>
      </c>
      <c r="B880" s="641" t="s">
        <v>4942</v>
      </c>
    </row>
    <row r="881" spans="1:2">
      <c r="B881" s="641" t="s">
        <v>4943</v>
      </c>
    </row>
    <row r="882" spans="1:2">
      <c r="B882" s="641" t="s">
        <v>4944</v>
      </c>
    </row>
    <row r="883" spans="1:2">
      <c r="B883" s="641" t="s">
        <v>4945</v>
      </c>
    </row>
    <row r="884" spans="1:2" ht="30">
      <c r="B884" s="641" t="s">
        <v>4946</v>
      </c>
    </row>
    <row r="885" spans="1:2" ht="45">
      <c r="B885" s="641" t="s">
        <v>4947</v>
      </c>
    </row>
    <row r="886" spans="1:2">
      <c r="B886" s="641" t="s">
        <v>4948</v>
      </c>
    </row>
    <row r="887" spans="1:2">
      <c r="B887" s="641" t="s">
        <v>4949</v>
      </c>
    </row>
    <row r="888" spans="1:2" ht="30">
      <c r="B888" s="641" t="s">
        <v>4950</v>
      </c>
    </row>
    <row r="889" spans="1:2">
      <c r="B889" s="641" t="s">
        <v>4951</v>
      </c>
    </row>
    <row r="890" spans="1:2">
      <c r="B890" s="641" t="s">
        <v>4952</v>
      </c>
    </row>
    <row r="891" spans="1:2" ht="30">
      <c r="B891" s="641" t="s">
        <v>4965</v>
      </c>
    </row>
    <row r="892" spans="1:2">
      <c r="B892" s="641" t="s">
        <v>4953</v>
      </c>
    </row>
    <row r="893" spans="1:2" ht="30">
      <c r="A893" t="s">
        <v>4954</v>
      </c>
      <c r="B893" s="641" t="s">
        <v>4955</v>
      </c>
    </row>
    <row r="894" spans="1:2">
      <c r="A894" t="s">
        <v>4956</v>
      </c>
      <c r="B894" s="261" t="s">
        <v>4957</v>
      </c>
    </row>
    <row r="895" spans="1:2" ht="45">
      <c r="B895" s="261" t="s">
        <v>4958</v>
      </c>
    </row>
    <row r="896" spans="1:2">
      <c r="B896" s="261" t="s">
        <v>4959</v>
      </c>
    </row>
    <row r="897" spans="1:2" s="252" customFormat="1" ht="30">
      <c r="B897" s="261" t="s">
        <v>4960</v>
      </c>
    </row>
    <row r="898" spans="1:2">
      <c r="B898" s="261" t="s">
        <v>4961</v>
      </c>
    </row>
    <row r="899" spans="1:2" ht="75">
      <c r="B899" s="368" t="s">
        <v>4962</v>
      </c>
    </row>
    <row r="901" spans="1:2">
      <c r="B901" s="641" t="s">
        <v>4964</v>
      </c>
    </row>
    <row r="902" spans="1:2">
      <c r="B902" s="641" t="s">
        <v>4963</v>
      </c>
    </row>
    <row r="903" spans="1:2" ht="30">
      <c r="A903" s="583">
        <v>43744</v>
      </c>
      <c r="B903" s="641" t="s">
        <v>4974</v>
      </c>
    </row>
    <row r="904" spans="1:2">
      <c r="A904" s="583"/>
    </row>
    <row r="905" spans="1:2" ht="30">
      <c r="A905" s="583" t="s">
        <v>4977</v>
      </c>
      <c r="B905" s="641" t="s">
        <v>4978</v>
      </c>
    </row>
    <row r="906" spans="1:2" s="261" customFormat="1" ht="45">
      <c r="A906" s="261" t="s">
        <v>4976</v>
      </c>
      <c r="B906" s="261" t="s">
        <v>4979</v>
      </c>
    </row>
    <row r="907" spans="1:2" ht="30">
      <c r="A907" t="s">
        <v>4975</v>
      </c>
      <c r="B907" s="641" t="s">
        <v>4973</v>
      </c>
    </row>
    <row r="908" spans="1:2">
      <c r="B908" s="641" t="s">
        <v>4966</v>
      </c>
    </row>
    <row r="909" spans="1:2">
      <c r="B909" s="261" t="s">
        <v>4967</v>
      </c>
    </row>
    <row r="910" spans="1:2" ht="30">
      <c r="A910" t="s">
        <v>4968</v>
      </c>
      <c r="B910" s="641" t="s">
        <v>4980</v>
      </c>
    </row>
    <row r="911" spans="1:2">
      <c r="B911" s="641" t="s">
        <v>4969</v>
      </c>
    </row>
    <row r="912" spans="1:2">
      <c r="B912" s="641" t="s">
        <v>4970</v>
      </c>
    </row>
    <row r="913" spans="1:2">
      <c r="A913" t="s">
        <v>4971</v>
      </c>
      <c r="B913" s="641" t="s">
        <v>4972</v>
      </c>
    </row>
    <row r="914" spans="1:2">
      <c r="A914" t="s">
        <v>4981</v>
      </c>
      <c r="B914" s="641" t="s">
        <v>4982</v>
      </c>
    </row>
    <row r="915" spans="1:2" ht="75">
      <c r="A915" t="s">
        <v>4983</v>
      </c>
      <c r="B915" s="641" t="s">
        <v>4984</v>
      </c>
    </row>
    <row r="916" spans="1:2" ht="45">
      <c r="B916" s="248" t="s">
        <v>4985</v>
      </c>
    </row>
    <row r="917" spans="1:2" ht="30">
      <c r="B917" s="641" t="s">
        <v>4986</v>
      </c>
    </row>
    <row r="918" spans="1:2">
      <c r="B918" s="641" t="s">
        <v>4987</v>
      </c>
    </row>
    <row r="919" spans="1:2">
      <c r="B919" s="641" t="s">
        <v>4988</v>
      </c>
    </row>
    <row r="920" spans="1:2" ht="45">
      <c r="A920" t="s">
        <v>4989</v>
      </c>
      <c r="B920" s="641" t="s">
        <v>4996</v>
      </c>
    </row>
    <row r="921" spans="1:2" ht="30">
      <c r="B921" s="641" t="s">
        <v>4994</v>
      </c>
    </row>
    <row r="922" spans="1:2">
      <c r="B922" s="641" t="s">
        <v>4990</v>
      </c>
    </row>
    <row r="923" spans="1:2">
      <c r="B923" s="641" t="s">
        <v>4991</v>
      </c>
    </row>
    <row r="924" spans="1:2" ht="30">
      <c r="B924" s="641" t="s">
        <v>4993</v>
      </c>
    </row>
    <row r="925" spans="1:2">
      <c r="B925" s="248" t="s">
        <v>4992</v>
      </c>
    </row>
    <row r="926" spans="1:2">
      <c r="B926" s="641" t="s">
        <v>4995</v>
      </c>
    </row>
    <row r="927" spans="1:2">
      <c r="B927" s="641" t="s">
        <v>4997</v>
      </c>
    </row>
    <row r="928" spans="1:2" ht="30">
      <c r="A928" s="572">
        <v>43751</v>
      </c>
      <c r="B928" s="641" t="s">
        <v>4998</v>
      </c>
    </row>
    <row r="929" spans="1:2">
      <c r="B929" s="641" t="s">
        <v>4999</v>
      </c>
    </row>
    <row r="930" spans="1:2" ht="45">
      <c r="B930" s="641" t="s">
        <v>5000</v>
      </c>
    </row>
    <row r="931" spans="1:2">
      <c r="A931" t="s">
        <v>5004</v>
      </c>
      <c r="B931" s="641" t="s">
        <v>5001</v>
      </c>
    </row>
    <row r="932" spans="1:2" ht="30">
      <c r="B932" s="641" t="s">
        <v>5002</v>
      </c>
    </row>
    <row r="933" spans="1:2">
      <c r="B933" s="641" t="s">
        <v>5003</v>
      </c>
    </row>
    <row r="934" spans="1:2">
      <c r="B934" s="641" t="s">
        <v>5005</v>
      </c>
    </row>
    <row r="935" spans="1:2" s="252" customFormat="1">
      <c r="B935" s="261" t="s">
        <v>5006</v>
      </c>
    </row>
    <row r="936" spans="1:2">
      <c r="A936" t="s">
        <v>5007</v>
      </c>
      <c r="B936" s="261" t="s">
        <v>5008</v>
      </c>
    </row>
    <row r="937" spans="1:2">
      <c r="B937" s="261" t="s">
        <v>5009</v>
      </c>
    </row>
    <row r="938" spans="1:2">
      <c r="B938" s="261" t="s">
        <v>5010</v>
      </c>
    </row>
    <row r="939" spans="1:2">
      <c r="B939" s="261" t="s">
        <v>5011</v>
      </c>
    </row>
    <row r="940" spans="1:2">
      <c r="B940" s="261" t="s">
        <v>5012</v>
      </c>
    </row>
    <row r="941" spans="1:2">
      <c r="B941" s="261" t="s">
        <v>5013</v>
      </c>
    </row>
    <row r="942" spans="1:2" ht="45">
      <c r="B942" s="261" t="s">
        <v>5014</v>
      </c>
    </row>
    <row r="944" spans="1:2" ht="142.5" customHeight="1">
      <c r="B944" s="641" t="s">
        <v>5015</v>
      </c>
    </row>
    <row r="945" spans="1:2">
      <c r="A945" s="583">
        <v>43755</v>
      </c>
      <c r="B945" s="261" t="s">
        <v>5016</v>
      </c>
    </row>
    <row r="946" spans="1:2" ht="71.25" customHeight="1">
      <c r="B946" s="605" t="s">
        <v>5017</v>
      </c>
    </row>
    <row r="947" spans="1:2" s="252" customFormat="1" ht="30">
      <c r="A947" s="252" t="s">
        <v>5018</v>
      </c>
      <c r="B947" s="261" t="s">
        <v>5019</v>
      </c>
    </row>
    <row r="948" spans="1:2" s="252" customFormat="1">
      <c r="A948" s="252" t="s">
        <v>5027</v>
      </c>
      <c r="B948" s="261" t="s">
        <v>5028</v>
      </c>
    </row>
    <row r="949" spans="1:2">
      <c r="A949" t="s">
        <v>5026</v>
      </c>
    </row>
    <row r="950" spans="1:2" ht="45">
      <c r="B950" s="641" t="s">
        <v>5020</v>
      </c>
    </row>
    <row r="952" spans="1:2" ht="45">
      <c r="B952" s="641" t="s">
        <v>5021</v>
      </c>
    </row>
    <row r="953" spans="1:2" ht="30">
      <c r="B953" s="641" t="s">
        <v>5022</v>
      </c>
    </row>
    <row r="954" spans="1:2">
      <c r="B954" s="641" t="s">
        <v>5023</v>
      </c>
    </row>
    <row r="955" spans="1:2">
      <c r="B955" s="641" t="s">
        <v>5024</v>
      </c>
    </row>
    <row r="956" spans="1:2">
      <c r="B956" s="651" t="s">
        <v>5025</v>
      </c>
    </row>
    <row r="957" spans="1:2" ht="18.75" customHeight="1">
      <c r="B957" s="641" t="s">
        <v>5029</v>
      </c>
    </row>
    <row r="958" spans="1:2" ht="30">
      <c r="B958" s="641" t="s">
        <v>5030</v>
      </c>
    </row>
    <row r="959" spans="1:2" ht="30">
      <c r="B959" s="641" t="s">
        <v>5031</v>
      </c>
    </row>
    <row r="960" spans="1:2" ht="30">
      <c r="B960" s="641" t="s">
        <v>5032</v>
      </c>
    </row>
    <row r="961" spans="1:2" ht="30">
      <c r="B961" s="641" t="s">
        <v>5033</v>
      </c>
    </row>
    <row r="962" spans="1:2">
      <c r="B962" s="652" t="s">
        <v>5034</v>
      </c>
    </row>
    <row r="963" spans="1:2">
      <c r="B963" s="641" t="s">
        <v>5035</v>
      </c>
    </row>
    <row r="964" spans="1:2" ht="120">
      <c r="B964" s="641" t="s">
        <v>5036</v>
      </c>
    </row>
    <row r="965" spans="1:2" ht="30">
      <c r="B965" s="641" t="s">
        <v>5037</v>
      </c>
    </row>
    <row r="966" spans="1:2" ht="45">
      <c r="B966" s="641" t="s">
        <v>5038</v>
      </c>
    </row>
    <row r="967" spans="1:2" ht="75">
      <c r="A967" t="s">
        <v>5039</v>
      </c>
      <c r="B967" s="641" t="s">
        <v>5040</v>
      </c>
    </row>
    <row r="968" spans="1:2" ht="30">
      <c r="B968" s="641" t="s">
        <v>5041</v>
      </c>
    </row>
    <row r="969" spans="1:2">
      <c r="B969" s="248" t="s">
        <v>5042</v>
      </c>
    </row>
    <row r="970" spans="1:2">
      <c r="A970" s="572">
        <v>43774</v>
      </c>
      <c r="B970" s="641" t="s">
        <v>5043</v>
      </c>
    </row>
    <row r="971" spans="1:2">
      <c r="B971" s="641" t="s">
        <v>5044</v>
      </c>
    </row>
    <row r="972" spans="1:2" ht="30">
      <c r="A972" t="s">
        <v>5045</v>
      </c>
      <c r="B972" s="641" t="s">
        <v>5046</v>
      </c>
    </row>
    <row r="973" spans="1:2">
      <c r="B973" s="641" t="s">
        <v>5047</v>
      </c>
    </row>
    <row r="974" spans="1:2">
      <c r="B974" s="641" t="s">
        <v>5048</v>
      </c>
    </row>
    <row r="975" spans="1:2" ht="30">
      <c r="B975" s="641" t="s">
        <v>5049</v>
      </c>
    </row>
    <row r="976" spans="1:2">
      <c r="A976" t="s">
        <v>5050</v>
      </c>
      <c r="B976" s="641" t="s">
        <v>5051</v>
      </c>
    </row>
    <row r="977" spans="1:2" ht="60">
      <c r="A977" t="s">
        <v>5056</v>
      </c>
      <c r="B977" s="641" t="s">
        <v>5057</v>
      </c>
    </row>
    <row r="978" spans="1:2" ht="45">
      <c r="B978" s="641" t="s">
        <v>5058</v>
      </c>
    </row>
    <row r="979" spans="1:2">
      <c r="A979" t="s">
        <v>5059</v>
      </c>
      <c r="B979" s="641" t="s">
        <v>5060</v>
      </c>
    </row>
    <row r="980" spans="1:2" ht="45">
      <c r="B980" s="641" t="s">
        <v>5061</v>
      </c>
    </row>
    <row r="981" spans="1:2" ht="30">
      <c r="B981" s="641" t="s">
        <v>5062</v>
      </c>
    </row>
    <row r="982" spans="1:2" ht="45">
      <c r="B982" s="641" t="s">
        <v>5063</v>
      </c>
    </row>
    <row r="983" spans="1:2">
      <c r="B983" s="641" t="s">
        <v>5064</v>
      </c>
    </row>
    <row r="984" spans="1:2">
      <c r="B984" s="641" t="s">
        <v>5065</v>
      </c>
    </row>
    <row r="985" spans="1:2">
      <c r="B985" s="641" t="s">
        <v>5066</v>
      </c>
    </row>
    <row r="986" spans="1:2" ht="30">
      <c r="B986" s="641" t="s">
        <v>5068</v>
      </c>
    </row>
    <row r="987" spans="1:2" ht="75">
      <c r="B987" s="641" t="s">
        <v>5069</v>
      </c>
    </row>
    <row r="988" spans="1:2">
      <c r="B988" s="641" t="s">
        <v>5067</v>
      </c>
    </row>
    <row r="989" spans="1:2">
      <c r="B989" s="641" t="s">
        <v>5070</v>
      </c>
    </row>
    <row r="990" spans="1:2" ht="45">
      <c r="B990" s="641" t="s">
        <v>5071</v>
      </c>
    </row>
    <row r="991" spans="1:2" ht="30">
      <c r="B991" s="641" t="s">
        <v>5072</v>
      </c>
    </row>
    <row r="992" spans="1:2">
      <c r="B992" s="641" t="s">
        <v>5073</v>
      </c>
    </row>
    <row r="993" spans="2:2">
      <c r="B993" s="641" t="s">
        <v>5074</v>
      </c>
    </row>
    <row r="994" spans="2:2">
      <c r="B994" s="641" t="s">
        <v>5075</v>
      </c>
    </row>
    <row r="995" spans="2:2">
      <c r="B995" s="641" t="s">
        <v>5076</v>
      </c>
    </row>
    <row r="996" spans="2:2" ht="30">
      <c r="B996" s="641" t="s">
        <v>5077</v>
      </c>
    </row>
    <row r="998" spans="2:2">
      <c r="B998" s="641" t="s">
        <v>5078</v>
      </c>
    </row>
    <row r="999" spans="2:2">
      <c r="B999" s="641" t="s">
        <v>5079</v>
      </c>
    </row>
    <row r="1000" spans="2:2" ht="30">
      <c r="B1000" s="641" t="s">
        <v>5080</v>
      </c>
    </row>
    <row r="1001" spans="2:2">
      <c r="B1001" s="641" t="s">
        <v>5081</v>
      </c>
    </row>
    <row r="1002" spans="2:2" ht="30">
      <c r="B1002" s="641" t="s">
        <v>5082</v>
      </c>
    </row>
    <row r="1003" spans="2:2">
      <c r="B1003" s="641" t="s">
        <v>5083</v>
      </c>
    </row>
    <row r="1004" spans="2:2">
      <c r="B1004" s="641" t="s">
        <v>5084</v>
      </c>
    </row>
    <row r="1005" spans="2:2" ht="30">
      <c r="B1005" s="641" t="s">
        <v>5085</v>
      </c>
    </row>
    <row r="1006" spans="2:2">
      <c r="B1006" s="641" t="s">
        <v>5086</v>
      </c>
    </row>
    <row r="1007" spans="2:2">
      <c r="B1007" s="391" t="s">
        <v>5087</v>
      </c>
    </row>
    <row r="1008" spans="2:2" ht="75">
      <c r="B1008" s="641" t="s">
        <v>5089</v>
      </c>
    </row>
    <row r="1009" spans="1:2">
      <c r="B1009" s="248" t="s">
        <v>5088</v>
      </c>
    </row>
    <row r="1010" spans="1:2">
      <c r="B1010" s="641" t="s">
        <v>5090</v>
      </c>
    </row>
    <row r="1011" spans="1:2">
      <c r="B1011" s="641" t="s">
        <v>5091</v>
      </c>
    </row>
    <row r="1012" spans="1:2" ht="30">
      <c r="B1012" s="261" t="s">
        <v>5092</v>
      </c>
    </row>
    <row r="1013" spans="1:2">
      <c r="B1013" s="641" t="s">
        <v>5093</v>
      </c>
    </row>
    <row r="1014" spans="1:2">
      <c r="B1014" s="641" t="s">
        <v>5094</v>
      </c>
    </row>
    <row r="1015" spans="1:2" ht="409.5">
      <c r="B1015" s="641" t="s">
        <v>5095</v>
      </c>
    </row>
    <row r="1016" spans="1:2">
      <c r="A1016" t="s">
        <v>5096</v>
      </c>
    </row>
    <row r="1017" spans="1:2" ht="75">
      <c r="B1017" s="641" t="s">
        <v>5097</v>
      </c>
    </row>
    <row r="1018" spans="1:2">
      <c r="B1018" s="641" t="s">
        <v>5098</v>
      </c>
    </row>
    <row r="1019" spans="1:2">
      <c r="B1019" s="641" t="s">
        <v>5099</v>
      </c>
    </row>
    <row r="1020" spans="1:2">
      <c r="B1020" s="641" t="s">
        <v>5100</v>
      </c>
    </row>
    <row r="1021" spans="1:2">
      <c r="B1021" s="641" t="s">
        <v>5101</v>
      </c>
    </row>
    <row r="1022" spans="1:2">
      <c r="B1022" s="641" t="s">
        <v>5102</v>
      </c>
    </row>
    <row r="1023" spans="1:2">
      <c r="B1023" s="641" t="s">
        <v>5103</v>
      </c>
    </row>
    <row r="1024" spans="1:2">
      <c r="B1024" s="641" t="s">
        <v>5104</v>
      </c>
    </row>
    <row r="1025" spans="1:2">
      <c r="B1025" s="641" t="s">
        <v>5105</v>
      </c>
    </row>
    <row r="1026" spans="1:2" ht="30">
      <c r="B1026" s="641" t="s">
        <v>5106</v>
      </c>
    </row>
    <row r="1027" spans="1:2">
      <c r="A1027" t="s">
        <v>5121</v>
      </c>
      <c r="B1027" s="641" t="s">
        <v>5107</v>
      </c>
    </row>
    <row r="1028" spans="1:2">
      <c r="B1028" s="641" t="s">
        <v>5110</v>
      </c>
    </row>
    <row r="1029" spans="1:2">
      <c r="B1029" s="641" t="s">
        <v>5108</v>
      </c>
    </row>
    <row r="1030" spans="1:2">
      <c r="B1030" s="391" t="s">
        <v>5109</v>
      </c>
    </row>
    <row r="1031" spans="1:2">
      <c r="B1031" s="641" t="s">
        <v>5111</v>
      </c>
    </row>
    <row r="1032" spans="1:2">
      <c r="B1032" s="641" t="s">
        <v>5112</v>
      </c>
    </row>
    <row r="1033" spans="1:2">
      <c r="B1033" s="641" t="s">
        <v>5113</v>
      </c>
    </row>
    <row r="1034" spans="1:2" ht="45">
      <c r="B1034" s="641" t="s">
        <v>5114</v>
      </c>
    </row>
    <row r="1035" spans="1:2">
      <c r="B1035" s="641" t="s">
        <v>5115</v>
      </c>
    </row>
    <row r="1036" spans="1:2" ht="45">
      <c r="A1036" s="572">
        <v>43794</v>
      </c>
      <c r="B1036" s="641" t="s">
        <v>5116</v>
      </c>
    </row>
    <row r="1037" spans="1:2">
      <c r="A1037" s="572">
        <v>43796</v>
      </c>
      <c r="B1037" s="641" t="s">
        <v>5117</v>
      </c>
    </row>
    <row r="1038" spans="1:2">
      <c r="B1038" s="641" t="s">
        <v>5118</v>
      </c>
    </row>
    <row r="1039" spans="1:2">
      <c r="B1039" s="641" t="s">
        <v>5119</v>
      </c>
    </row>
    <row r="1040" spans="1:2">
      <c r="A1040" t="s">
        <v>5120</v>
      </c>
      <c r="B1040" s="641" t="s">
        <v>5122</v>
      </c>
    </row>
    <row r="1041" spans="1:2">
      <c r="A1041" t="s">
        <v>5123</v>
      </c>
      <c r="B1041" s="641" t="s">
        <v>5124</v>
      </c>
    </row>
    <row r="1042" spans="1:2" ht="30">
      <c r="B1042" s="641" t="s">
        <v>5125</v>
      </c>
    </row>
    <row r="1043" spans="1:2" ht="89.25" customHeight="1">
      <c r="B1043" s="641" t="s">
        <v>5126</v>
      </c>
    </row>
    <row r="1044" spans="1:2" ht="30">
      <c r="B1044" s="641" t="s">
        <v>5128</v>
      </c>
    </row>
    <row r="1045" spans="1:2" ht="30">
      <c r="B1045" s="641" t="s">
        <v>5127</v>
      </c>
    </row>
    <row r="1046" spans="1:2">
      <c r="B1046" s="641" t="s">
        <v>5129</v>
      </c>
    </row>
    <row r="1047" spans="1:2" ht="30">
      <c r="B1047" s="641" t="s">
        <v>5131</v>
      </c>
    </row>
    <row r="1048" spans="1:2">
      <c r="B1048" s="641" t="s">
        <v>5130</v>
      </c>
    </row>
    <row r="1049" spans="1:2" ht="30">
      <c r="B1049" s="641" t="s">
        <v>5132</v>
      </c>
    </row>
    <row r="1050" spans="1:2" ht="30">
      <c r="B1050" s="641" t="s">
        <v>5133</v>
      </c>
    </row>
    <row r="1051" spans="1:2">
      <c r="B1051" s="641" t="s">
        <v>5134</v>
      </c>
    </row>
    <row r="1052" spans="1:2">
      <c r="B1052" s="641" t="s">
        <v>5135</v>
      </c>
    </row>
    <row r="1053" spans="1:2">
      <c r="B1053" s="641" t="s">
        <v>5136</v>
      </c>
    </row>
    <row r="1054" spans="1:2" ht="75">
      <c r="B1054" s="261" t="s">
        <v>5137</v>
      </c>
    </row>
    <row r="1056" spans="1:2">
      <c r="B1056" s="2">
        <f>10000*6*5</f>
        <v>300000</v>
      </c>
    </row>
    <row r="1057" spans="1:2" ht="45">
      <c r="B1057" s="641" t="s">
        <v>5138</v>
      </c>
    </row>
    <row r="1059" spans="1:2">
      <c r="B1059" s="641" t="s">
        <v>5139</v>
      </c>
    </row>
    <row r="1060" spans="1:2">
      <c r="A1060" s="583">
        <v>43804</v>
      </c>
      <c r="B1060" s="641" t="s">
        <v>5140</v>
      </c>
    </row>
    <row r="1061" spans="1:2">
      <c r="B1061" s="641" t="s">
        <v>5141</v>
      </c>
    </row>
    <row r="1062" spans="1:2">
      <c r="B1062" s="641" t="s">
        <v>5142</v>
      </c>
    </row>
    <row r="1063" spans="1:2">
      <c r="B1063" s="641" t="s">
        <v>5143</v>
      </c>
    </row>
    <row r="1064" spans="1:2">
      <c r="B1064" s="641" t="s">
        <v>5144</v>
      </c>
    </row>
    <row r="1065" spans="1:2" ht="30">
      <c r="A1065" s="583">
        <v>43804</v>
      </c>
      <c r="B1065" s="641" t="s">
        <v>5145</v>
      </c>
    </row>
    <row r="1066" spans="1:2" ht="60">
      <c r="B1066" s="641" t="s">
        <v>5146</v>
      </c>
    </row>
    <row r="1067" spans="1:2">
      <c r="B1067" s="641" t="s">
        <v>5147</v>
      </c>
    </row>
    <row r="1068" spans="1:2">
      <c r="B1068" s="641" t="s">
        <v>5148</v>
      </c>
    </row>
    <row r="1069" spans="1:2">
      <c r="B1069" s="641" t="s">
        <v>5149</v>
      </c>
    </row>
    <row r="1070" spans="1:2" ht="30">
      <c r="B1070" s="261" t="s">
        <v>5151</v>
      </c>
    </row>
    <row r="1071" spans="1:2">
      <c r="B1071" s="641" t="s">
        <v>5150</v>
      </c>
    </row>
    <row r="1072" spans="1:2">
      <c r="B1072" s="261" t="s">
        <v>5152</v>
      </c>
    </row>
    <row r="1073" spans="1:2" ht="45">
      <c r="B1073" s="391" t="s">
        <v>5155</v>
      </c>
    </row>
    <row r="1074" spans="1:2">
      <c r="B1074" s="261" t="s">
        <v>5153</v>
      </c>
    </row>
    <row r="1075" spans="1:2">
      <c r="B1075" s="261" t="s">
        <v>5154</v>
      </c>
    </row>
    <row r="1076" spans="1:2">
      <c r="B1076" s="261" t="s">
        <v>5156</v>
      </c>
    </row>
    <row r="1077" spans="1:2" ht="30">
      <c r="B1077" s="261" t="s">
        <v>5157</v>
      </c>
    </row>
    <row r="1078" spans="1:2" ht="45">
      <c r="A1078" t="s">
        <v>5159</v>
      </c>
      <c r="B1078" s="276" t="s">
        <v>5160</v>
      </c>
    </row>
    <row r="1079" spans="1:2">
      <c r="B1079" s="276" t="s">
        <v>5161</v>
      </c>
    </row>
    <row r="1080" spans="1:2">
      <c r="B1080" s="641" t="s">
        <v>5162</v>
      </c>
    </row>
    <row r="1081" spans="1:2" ht="75">
      <c r="A1081" s="1" t="s">
        <v>5168</v>
      </c>
      <c r="B1081" s="641" t="s">
        <v>5163</v>
      </c>
    </row>
    <row r="1082" spans="1:2">
      <c r="B1082" s="641" t="s">
        <v>5164</v>
      </c>
    </row>
    <row r="1083" spans="1:2">
      <c r="B1083" s="641" t="s">
        <v>5165</v>
      </c>
    </row>
    <row r="1084" spans="1:2">
      <c r="B1084" s="641" t="s">
        <v>5166</v>
      </c>
    </row>
    <row r="1085" spans="1:2" ht="45">
      <c r="B1085" s="641" t="s">
        <v>5167</v>
      </c>
    </row>
    <row r="1086" spans="1:2" ht="45">
      <c r="B1086" s="641" t="s">
        <v>5169</v>
      </c>
    </row>
    <row r="1087" spans="1:2">
      <c r="B1087" s="248" t="s">
        <v>5172</v>
      </c>
    </row>
    <row r="1088" spans="1:2">
      <c r="B1088" s="641" t="s">
        <v>5170</v>
      </c>
    </row>
    <row r="1089" spans="1:2" ht="30">
      <c r="B1089" s="641" t="s">
        <v>5171</v>
      </c>
    </row>
    <row r="1090" spans="1:2" ht="30">
      <c r="B1090" s="641" t="s">
        <v>5173</v>
      </c>
    </row>
    <row r="1091" spans="1:2">
      <c r="B1091" s="351" t="s">
        <v>5174</v>
      </c>
    </row>
    <row r="1092" spans="1:2">
      <c r="B1092" s="641" t="s">
        <v>5175</v>
      </c>
    </row>
    <row r="1093" spans="1:2">
      <c r="A1093" t="s">
        <v>5176</v>
      </c>
      <c r="B1093" s="641" t="s">
        <v>5177</v>
      </c>
    </row>
    <row r="1094" spans="1:2">
      <c r="B1094" s="641" t="s">
        <v>5178</v>
      </c>
    </row>
    <row r="1095" spans="1:2">
      <c r="B1095" s="641" t="s">
        <v>5179</v>
      </c>
    </row>
    <row r="1096" spans="1:2" ht="30">
      <c r="B1096" s="641" t="s">
        <v>5180</v>
      </c>
    </row>
    <row r="1097" spans="1:2">
      <c r="B1097" s="404" t="s">
        <v>5184</v>
      </c>
    </row>
    <row r="1098" spans="1:2">
      <c r="B1098" s="641" t="s">
        <v>5181</v>
      </c>
    </row>
    <row r="1099" spans="1:2">
      <c r="B1099" s="641" t="s">
        <v>5182</v>
      </c>
    </row>
    <row r="1100" spans="1:2">
      <c r="B1100" s="641" t="s">
        <v>5183</v>
      </c>
    </row>
    <row r="1101" spans="1:2">
      <c r="B1101" s="641" t="s">
        <v>5185</v>
      </c>
    </row>
    <row r="1102" spans="1:2">
      <c r="B1102" s="641" t="s">
        <v>5186</v>
      </c>
    </row>
    <row r="1103" spans="1:2" ht="30">
      <c r="B1103" s="641" t="s">
        <v>5187</v>
      </c>
    </row>
    <row r="1104" spans="1:2">
      <c r="B1104" s="641" t="s">
        <v>5188</v>
      </c>
    </row>
    <row r="1105" spans="1:2">
      <c r="A1105" t="s">
        <v>5189</v>
      </c>
      <c r="B1105" s="641" t="s">
        <v>5190</v>
      </c>
    </row>
    <row r="1106" spans="1:2">
      <c r="A1106" s="572">
        <v>43817</v>
      </c>
      <c r="B1106" s="641" t="s">
        <v>5193</v>
      </c>
    </row>
    <row r="1107" spans="1:2" ht="30">
      <c r="A1107" t="s">
        <v>5191</v>
      </c>
      <c r="B1107" s="641" t="s">
        <v>5192</v>
      </c>
    </row>
    <row r="1108" spans="1:2" ht="30">
      <c r="B1108" s="641" t="s">
        <v>5194</v>
      </c>
    </row>
    <row r="1109" spans="1:2" ht="30">
      <c r="B1109" s="641" t="s">
        <v>5195</v>
      </c>
    </row>
    <row r="1110" spans="1:2" ht="30">
      <c r="B1110" s="641" t="s">
        <v>5196</v>
      </c>
    </row>
    <row r="1111" spans="1:2">
      <c r="B1111" s="641" t="s">
        <v>5197</v>
      </c>
    </row>
    <row r="1112" spans="1:2">
      <c r="B1112" s="641" t="s">
        <v>5198</v>
      </c>
    </row>
    <row r="1113" spans="1:2">
      <c r="B1113" s="641" t="s">
        <v>5199</v>
      </c>
    </row>
    <row r="1114" spans="1:2">
      <c r="B1114" s="641" t="s">
        <v>5200</v>
      </c>
    </row>
    <row r="1115" spans="1:2">
      <c r="B1115" s="641" t="s">
        <v>5201</v>
      </c>
    </row>
    <row r="1116" spans="1:2" ht="30">
      <c r="B1116" s="641" t="s">
        <v>5202</v>
      </c>
    </row>
    <row r="1117" spans="1:2" s="252" customFormat="1" ht="45">
      <c r="A1117" s="252" t="s">
        <v>5203</v>
      </c>
      <c r="B1117" s="261" t="s">
        <v>5205</v>
      </c>
    </row>
    <row r="1118" spans="1:2">
      <c r="B1118" s="261" t="s">
        <v>5204</v>
      </c>
    </row>
    <row r="1119" spans="1:2">
      <c r="A1119" s="252" t="s">
        <v>5206</v>
      </c>
      <c r="B1119" s="261" t="s">
        <v>5207</v>
      </c>
    </row>
    <row r="1120" spans="1:2" s="252" customFormat="1" ht="30">
      <c r="A1120" s="573">
        <v>43835</v>
      </c>
      <c r="B1120" s="261" t="s">
        <v>5208</v>
      </c>
    </row>
    <row r="1121" spans="1:2">
      <c r="A1121" s="572">
        <v>43836</v>
      </c>
      <c r="B1121" s="641" t="s">
        <v>5209</v>
      </c>
    </row>
    <row r="1122" spans="1:2" ht="30">
      <c r="A1122" s="252" t="s">
        <v>5210</v>
      </c>
      <c r="B1122" s="261" t="s">
        <v>5211</v>
      </c>
    </row>
    <row r="1123" spans="1:2">
      <c r="A1123" s="572">
        <v>43844</v>
      </c>
      <c r="B1123" s="641" t="s">
        <v>5212</v>
      </c>
    </row>
    <row r="1124" spans="1:2" ht="75">
      <c r="B1124" s="641" t="s">
        <v>5213</v>
      </c>
    </row>
    <row r="1125" spans="1:2" ht="30">
      <c r="B1125" s="641" t="s">
        <v>5214</v>
      </c>
    </row>
    <row r="1126" spans="1:2">
      <c r="A1126" t="s">
        <v>5215</v>
      </c>
      <c r="B1126" s="641" t="s">
        <v>5216</v>
      </c>
    </row>
    <row r="1127" spans="1:2">
      <c r="A1127" s="572">
        <v>43849</v>
      </c>
      <c r="B1127" s="641" t="s">
        <v>5217</v>
      </c>
    </row>
    <row r="1128" spans="1:2">
      <c r="A1128" t="s">
        <v>5218</v>
      </c>
      <c r="B1128" s="641" t="s">
        <v>5219</v>
      </c>
    </row>
    <row r="1129" spans="1:2">
      <c r="B1129" s="641" t="s">
        <v>5220</v>
      </c>
    </row>
    <row r="1130" spans="1:2">
      <c r="B1130" s="641" t="s">
        <v>5221</v>
      </c>
    </row>
    <row r="1131" spans="1:2">
      <c r="B1131" s="641" t="s">
        <v>5222</v>
      </c>
    </row>
    <row r="1132" spans="1:2" ht="30">
      <c r="B1132" s="641" t="s">
        <v>5223</v>
      </c>
    </row>
    <row r="1133" spans="1:2">
      <c r="B1133" s="641" t="s">
        <v>5224</v>
      </c>
    </row>
    <row r="1134" spans="1:2">
      <c r="B1134" s="641" t="s">
        <v>5225</v>
      </c>
    </row>
    <row r="1135" spans="1:2" ht="30">
      <c r="B1135" s="641" t="s">
        <v>5226</v>
      </c>
    </row>
    <row r="1136" spans="1:2">
      <c r="B1136" s="641" t="s">
        <v>5227</v>
      </c>
    </row>
    <row r="1137" spans="1:3" ht="30">
      <c r="B1137" s="641" t="s">
        <v>5228</v>
      </c>
    </row>
    <row r="1139" spans="1:3" ht="45">
      <c r="B1139" s="641" t="s">
        <v>5229</v>
      </c>
    </row>
    <row r="1140" spans="1:3">
      <c r="B1140" s="641" t="s">
        <v>5230</v>
      </c>
    </row>
    <row r="1142" spans="1:3" ht="105">
      <c r="B1142" s="641" t="s">
        <v>5231</v>
      </c>
    </row>
    <row r="1143" spans="1:3" ht="30">
      <c r="B1143" s="641" t="s">
        <v>5232</v>
      </c>
    </row>
    <row r="1145" spans="1:3" ht="30">
      <c r="B1145" s="641" t="s">
        <v>5233</v>
      </c>
    </row>
    <row r="1146" spans="1:3" ht="30">
      <c r="B1146" s="641" t="s">
        <v>5234</v>
      </c>
    </row>
    <row r="1148" spans="1:3">
      <c r="B1148" s="641" t="s">
        <v>5235</v>
      </c>
    </row>
    <row r="1149" spans="1:3" ht="30">
      <c r="A1149" t="s">
        <v>5236</v>
      </c>
      <c r="B1149" s="641" t="s">
        <v>5237</v>
      </c>
    </row>
    <row r="1150" spans="1:3" ht="45">
      <c r="B1150" s="641" t="s">
        <v>5242</v>
      </c>
    </row>
    <row r="1151" spans="1:3" ht="47.45" customHeight="1">
      <c r="B1151" s="391" t="s">
        <v>5249</v>
      </c>
      <c r="C1151" s="250">
        <f>316.34</f>
        <v>316.33999999999997</v>
      </c>
    </row>
    <row r="1152" spans="1:3">
      <c r="B1152" s="641" t="s">
        <v>5240</v>
      </c>
    </row>
    <row r="1153" spans="1:2" ht="75">
      <c r="B1153" s="641" t="s">
        <v>5326</v>
      </c>
    </row>
    <row r="1154" spans="1:2" s="252" customFormat="1">
      <c r="B1154" s="261" t="s">
        <v>5238</v>
      </c>
    </row>
    <row r="1155" spans="1:2">
      <c r="B1155" s="261" t="s">
        <v>5239</v>
      </c>
    </row>
    <row r="1156" spans="1:2" s="252" customFormat="1">
      <c r="B1156" s="261" t="s">
        <v>5241</v>
      </c>
    </row>
    <row r="1157" spans="1:2" ht="30">
      <c r="A1157" s="572">
        <v>43852</v>
      </c>
      <c r="B1157" s="261" t="s">
        <v>5243</v>
      </c>
    </row>
    <row r="1158" spans="1:2" ht="30">
      <c r="A1158" s="252" t="s">
        <v>5244</v>
      </c>
      <c r="B1158" s="261" t="s">
        <v>5245</v>
      </c>
    </row>
    <row r="1159" spans="1:2">
      <c r="B1159" s="261" t="s">
        <v>5246</v>
      </c>
    </row>
    <row r="1160" spans="1:2" ht="30">
      <c r="B1160" s="261" t="s">
        <v>5247</v>
      </c>
    </row>
    <row r="1161" spans="1:2" ht="30">
      <c r="B1161" s="261" t="s">
        <v>5248</v>
      </c>
    </row>
    <row r="1162" spans="1:2" ht="30">
      <c r="A1162" t="s">
        <v>5250</v>
      </c>
      <c r="B1162" s="368" t="s">
        <v>5251</v>
      </c>
    </row>
    <row r="1163" spans="1:2" ht="45">
      <c r="A1163" t="s">
        <v>5252</v>
      </c>
      <c r="B1163" s="368" t="s">
        <v>5258</v>
      </c>
    </row>
    <row r="1164" spans="1:2">
      <c r="B1164" s="641" t="s">
        <v>5253</v>
      </c>
    </row>
    <row r="1165" spans="1:2">
      <c r="B1165" s="351" t="s">
        <v>5254</v>
      </c>
    </row>
    <row r="1166" spans="1:2">
      <c r="B1166" s="641" t="s">
        <v>5255</v>
      </c>
    </row>
    <row r="1167" spans="1:2">
      <c r="B1167" s="641" t="s">
        <v>5256</v>
      </c>
    </row>
    <row r="1168" spans="1:2">
      <c r="B1168" s="641" t="s">
        <v>5257</v>
      </c>
    </row>
    <row r="1169" spans="1:2" ht="30">
      <c r="A1169" t="s">
        <v>5259</v>
      </c>
      <c r="B1169" s="641" t="s">
        <v>5260</v>
      </c>
    </row>
    <row r="1170" spans="1:2" ht="90">
      <c r="A1170" s="572">
        <v>43874</v>
      </c>
      <c r="B1170" s="641" t="s">
        <v>5261</v>
      </c>
    </row>
    <row r="1171" spans="1:2">
      <c r="A1171" t="s">
        <v>5262</v>
      </c>
      <c r="B1171" s="641" t="s">
        <v>5263</v>
      </c>
    </row>
    <row r="1172" spans="1:2">
      <c r="A1172" t="s">
        <v>5264</v>
      </c>
      <c r="B1172" s="641" t="s">
        <v>5265</v>
      </c>
    </row>
    <row r="1173" spans="1:2" ht="60">
      <c r="A1173" s="1" t="s">
        <v>5266</v>
      </c>
      <c r="B1173" s="641" t="s">
        <v>5267</v>
      </c>
    </row>
    <row r="1174" spans="1:2">
      <c r="A1174" s="573">
        <v>43885</v>
      </c>
      <c r="B1174" s="261" t="s">
        <v>5286</v>
      </c>
    </row>
    <row r="1175" spans="1:2">
      <c r="A1175" s="252"/>
      <c r="B1175" s="261" t="s">
        <v>5268</v>
      </c>
    </row>
    <row r="1176" spans="1:2" ht="90">
      <c r="A1176" s="573">
        <v>43885</v>
      </c>
      <c r="B1176" s="261" t="s">
        <v>5287</v>
      </c>
    </row>
    <row r="1177" spans="1:2">
      <c r="A1177" s="573">
        <v>43885</v>
      </c>
      <c r="B1177" s="261" t="s">
        <v>5269</v>
      </c>
    </row>
    <row r="1178" spans="1:2">
      <c r="B1178" s="261" t="s">
        <v>5270</v>
      </c>
    </row>
    <row r="1179" spans="1:2" ht="30">
      <c r="A1179" t="s">
        <v>5273</v>
      </c>
      <c r="B1179" s="641" t="s">
        <v>5271</v>
      </c>
    </row>
    <row r="1180" spans="1:2">
      <c r="B1180" s="368" t="s">
        <v>5272</v>
      </c>
    </row>
    <row r="1181" spans="1:2" ht="30">
      <c r="B1181" s="368" t="s">
        <v>5274</v>
      </c>
    </row>
    <row r="1182" spans="1:2" s="252" customFormat="1" ht="90">
      <c r="A1182" s="624">
        <v>43886</v>
      </c>
      <c r="B1182" s="261" t="s">
        <v>5285</v>
      </c>
    </row>
    <row r="1183" spans="1:2">
      <c r="A1183" t="s">
        <v>5275</v>
      </c>
      <c r="B1183" s="641" t="s">
        <v>5276</v>
      </c>
    </row>
    <row r="1184" spans="1:2" ht="30">
      <c r="B1184" s="641" t="s">
        <v>5277</v>
      </c>
    </row>
    <row r="1185" spans="1:2">
      <c r="B1185" s="641" t="s">
        <v>5278</v>
      </c>
    </row>
    <row r="1186" spans="1:2" ht="30">
      <c r="B1186" s="641" t="s">
        <v>5279</v>
      </c>
    </row>
    <row r="1187" spans="1:2" ht="30">
      <c r="B1187" s="641" t="s">
        <v>5280</v>
      </c>
    </row>
    <row r="1188" spans="1:2">
      <c r="B1188" s="641" t="s">
        <v>5281</v>
      </c>
    </row>
    <row r="1189" spans="1:2" ht="45">
      <c r="B1189" s="641" t="s">
        <v>5282</v>
      </c>
    </row>
    <row r="1190" spans="1:2">
      <c r="B1190" s="641" t="s">
        <v>5283</v>
      </c>
    </row>
    <row r="1191" spans="1:2" ht="30">
      <c r="B1191" s="641" t="s">
        <v>5284</v>
      </c>
    </row>
    <row r="1193" spans="1:2" ht="225">
      <c r="A1193" s="1" t="s">
        <v>5289</v>
      </c>
      <c r="B1193" s="641" t="s">
        <v>5288</v>
      </c>
    </row>
    <row r="1194" spans="1:2" ht="45">
      <c r="A1194" s="625" t="s">
        <v>5301</v>
      </c>
      <c r="B1194" s="641" t="s">
        <v>5302</v>
      </c>
    </row>
    <row r="1195" spans="1:2">
      <c r="B1195" s="641" t="s">
        <v>5290</v>
      </c>
    </row>
    <row r="1196" spans="1:2">
      <c r="B1196" s="641" t="s">
        <v>5291</v>
      </c>
    </row>
    <row r="1198" spans="1:2" ht="306" customHeight="1">
      <c r="B1198" s="641" t="s">
        <v>5309</v>
      </c>
    </row>
    <row r="1199" spans="1:2" ht="45">
      <c r="B1199" s="641" t="s">
        <v>5293</v>
      </c>
    </row>
    <row r="1200" spans="1:2">
      <c r="B1200" s="641" t="s">
        <v>5294</v>
      </c>
    </row>
    <row r="1201" spans="1:2">
      <c r="B1201" s="641" t="s">
        <v>5295</v>
      </c>
    </row>
    <row r="1202" spans="1:2" ht="30">
      <c r="B1202" s="641" t="s">
        <v>5308</v>
      </c>
    </row>
    <row r="1203" spans="1:2" ht="60">
      <c r="A1203" s="626" t="s">
        <v>5292</v>
      </c>
    </row>
    <row r="1204" spans="1:2">
      <c r="A1204" t="s">
        <v>5296</v>
      </c>
      <c r="B1204" s="641" t="s">
        <v>5297</v>
      </c>
    </row>
    <row r="1205" spans="1:2" ht="45">
      <c r="B1205" s="641" t="s">
        <v>5299</v>
      </c>
    </row>
    <row r="1206" spans="1:2" ht="45">
      <c r="A1206" t="s">
        <v>5298</v>
      </c>
      <c r="B1206" s="641" t="s">
        <v>5306</v>
      </c>
    </row>
    <row r="1207" spans="1:2">
      <c r="B1207" s="641" t="s">
        <v>5300</v>
      </c>
    </row>
    <row r="1208" spans="1:2">
      <c r="B1208" s="641" t="s">
        <v>5303</v>
      </c>
    </row>
    <row r="1209" spans="1:2">
      <c r="B1209" s="641" t="s">
        <v>5304</v>
      </c>
    </row>
    <row r="1210" spans="1:2" ht="75">
      <c r="A1210" s="625" t="s">
        <v>5305</v>
      </c>
      <c r="B1210" s="641" t="s">
        <v>5307</v>
      </c>
    </row>
    <row r="1211" spans="1:2">
      <c r="A1211" t="s">
        <v>5312</v>
      </c>
      <c r="B1211" s="261" t="s">
        <v>5311</v>
      </c>
    </row>
    <row r="1212" spans="1:2">
      <c r="B1212" s="641" t="s">
        <v>5310</v>
      </c>
    </row>
    <row r="1213" spans="1:2">
      <c r="B1213" s="641" t="s">
        <v>5313</v>
      </c>
    </row>
    <row r="1214" spans="1:2" ht="30">
      <c r="B1214" s="261" t="s">
        <v>5314</v>
      </c>
    </row>
    <row r="1215" spans="1:2" ht="30">
      <c r="A1215" t="s">
        <v>5315</v>
      </c>
      <c r="B1215" s="641" t="s">
        <v>5317</v>
      </c>
    </row>
    <row r="1216" spans="1:2">
      <c r="B1216" s="641" t="s">
        <v>5316</v>
      </c>
    </row>
    <row r="1217" spans="1:2" ht="45">
      <c r="A1217" t="s">
        <v>5318</v>
      </c>
      <c r="B1217" s="641" t="s">
        <v>5327</v>
      </c>
    </row>
    <row r="1218" spans="1:2">
      <c r="B1218" s="641" t="s">
        <v>5319</v>
      </c>
    </row>
    <row r="1219" spans="1:2" ht="30">
      <c r="A1219" t="s">
        <v>5320</v>
      </c>
      <c r="B1219" s="641" t="s">
        <v>5321</v>
      </c>
    </row>
    <row r="1220" spans="1:2" ht="45">
      <c r="A1220" s="627" t="s">
        <v>5323</v>
      </c>
      <c r="B1220" s="641" t="s">
        <v>5322</v>
      </c>
    </row>
    <row r="1221" spans="1:2">
      <c r="B1221" s="641" t="s">
        <v>5324</v>
      </c>
    </row>
    <row r="1222" spans="1:2" ht="180">
      <c r="B1222" s="641" t="s">
        <v>5325</v>
      </c>
    </row>
    <row r="1223" spans="1:2" ht="30.6" customHeight="1">
      <c r="A1223" s="1" t="s">
        <v>5328</v>
      </c>
      <c r="B1223" s="641" t="s">
        <v>5330</v>
      </c>
    </row>
    <row r="1224" spans="1:2" ht="45">
      <c r="A1224" t="s">
        <v>5329</v>
      </c>
      <c r="B1224" s="641" t="s">
        <v>5331</v>
      </c>
    </row>
    <row r="1225" spans="1:2">
      <c r="B1225" s="653" t="s">
        <v>5332</v>
      </c>
    </row>
    <row r="1226" spans="1:2">
      <c r="B1226" s="641" t="s">
        <v>5333</v>
      </c>
    </row>
    <row r="1227" spans="1:2" ht="30">
      <c r="B1227" s="641" t="s">
        <v>5334</v>
      </c>
    </row>
    <row r="1228" spans="1:2" ht="30">
      <c r="B1228" s="261" t="s">
        <v>5335</v>
      </c>
    </row>
    <row r="1229" spans="1:2">
      <c r="B1229" s="261" t="s">
        <v>5336</v>
      </c>
    </row>
    <row r="1230" spans="1:2">
      <c r="A1230" t="s">
        <v>5337</v>
      </c>
      <c r="B1230" s="641" t="s">
        <v>5338</v>
      </c>
    </row>
    <row r="1231" spans="1:2" ht="30">
      <c r="A1231" t="s">
        <v>5339</v>
      </c>
      <c r="B1231" s="643" t="s">
        <v>5340</v>
      </c>
    </row>
    <row r="1232" spans="1:2" ht="135">
      <c r="B1232" s="641" t="s">
        <v>5341</v>
      </c>
    </row>
    <row r="1233" spans="1:2" ht="180">
      <c r="B1233" s="641" t="s">
        <v>5348</v>
      </c>
    </row>
    <row r="1234" spans="1:2">
      <c r="A1234" t="s">
        <v>5342</v>
      </c>
      <c r="B1234" s="261" t="s">
        <v>5343</v>
      </c>
    </row>
    <row r="1235" spans="1:2">
      <c r="B1235" s="261" t="s">
        <v>5344</v>
      </c>
    </row>
    <row r="1236" spans="1:2">
      <c r="B1236" s="261" t="s">
        <v>5345</v>
      </c>
    </row>
    <row r="1237" spans="1:2">
      <c r="B1237" s="261" t="s">
        <v>5346</v>
      </c>
    </row>
    <row r="1238" spans="1:2">
      <c r="B1238" s="261" t="s">
        <v>5347</v>
      </c>
    </row>
    <row r="1240" spans="1:2">
      <c r="B1240" s="641" t="s">
        <v>5355</v>
      </c>
    </row>
    <row r="1241" spans="1:2" ht="30">
      <c r="A1241" t="s">
        <v>5349</v>
      </c>
      <c r="B1241" s="261" t="s">
        <v>5383</v>
      </c>
    </row>
    <row r="1243" spans="1:2">
      <c r="A1243" t="s">
        <v>5350</v>
      </c>
      <c r="B1243" s="641" t="s">
        <v>5351</v>
      </c>
    </row>
    <row r="1244" spans="1:2">
      <c r="B1244" s="641" t="s">
        <v>5352</v>
      </c>
    </row>
    <row r="1245" spans="1:2">
      <c r="B1245" s="641" t="s">
        <v>5353</v>
      </c>
    </row>
    <row r="1246" spans="1:2" ht="30">
      <c r="A1246" s="252" t="s">
        <v>5354</v>
      </c>
      <c r="B1246" s="276" t="s">
        <v>5382</v>
      </c>
    </row>
    <row r="1247" spans="1:2" ht="150">
      <c r="B1247" s="641" t="s">
        <v>5381</v>
      </c>
    </row>
    <row r="1248" spans="1:2" ht="30">
      <c r="B1248" s="641" t="s">
        <v>5356</v>
      </c>
    </row>
    <row r="1250" spans="1:7" ht="90">
      <c r="A1250" s="252" t="s">
        <v>5357</v>
      </c>
      <c r="B1250" s="641" t="s">
        <v>5361</v>
      </c>
    </row>
    <row r="1252" spans="1:7" ht="18.75">
      <c r="B1252" s="654" t="s">
        <v>5366</v>
      </c>
    </row>
    <row r="1253" spans="1:7">
      <c r="B1253" s="257" t="s">
        <v>5358</v>
      </c>
    </row>
    <row r="1254" spans="1:7">
      <c r="B1254" s="641" t="s">
        <v>5359</v>
      </c>
    </row>
    <row r="1255" spans="1:7">
      <c r="B1255" s="655" t="s">
        <v>5360</v>
      </c>
    </row>
    <row r="1256" spans="1:7">
      <c r="B1256" s="257" t="s">
        <v>5362</v>
      </c>
    </row>
    <row r="1257" spans="1:7" ht="62.25" customHeight="1">
      <c r="B1257" s="404" t="s">
        <v>5375</v>
      </c>
      <c r="C1257" s="1" t="s">
        <v>5363</v>
      </c>
    </row>
    <row r="1258" spans="1:7" ht="135.75" customHeight="1">
      <c r="B1258" s="404" t="s">
        <v>5376</v>
      </c>
      <c r="C1258" s="628" t="s">
        <v>5384</v>
      </c>
    </row>
    <row r="1259" spans="1:7" ht="45">
      <c r="B1259" s="404" t="s">
        <v>5373</v>
      </c>
      <c r="C1259" s="1" t="s">
        <v>5364</v>
      </c>
    </row>
    <row r="1260" spans="1:7" ht="45">
      <c r="B1260" s="641" t="s">
        <v>5374</v>
      </c>
      <c r="C1260" t="s">
        <v>5365</v>
      </c>
    </row>
    <row r="1261" spans="1:7" ht="31.5" customHeight="1">
      <c r="B1261" s="404" t="s">
        <v>5377</v>
      </c>
      <c r="C1261" s="261" t="s">
        <v>5367</v>
      </c>
    </row>
    <row r="1262" spans="1:7" ht="409.5">
      <c r="A1262" t="s">
        <v>5400</v>
      </c>
      <c r="B1262" s="641" t="s">
        <v>5378</v>
      </c>
      <c r="C1262" s="629" t="s">
        <v>5380</v>
      </c>
      <c r="D1262" s="634" t="s">
        <v>5403</v>
      </c>
      <c r="E1262" s="635" t="s">
        <v>5412</v>
      </c>
      <c r="F1262" s="637" t="s">
        <v>5425</v>
      </c>
      <c r="G1262" s="638" t="s">
        <v>5437</v>
      </c>
    </row>
    <row r="1263" spans="1:7" ht="30">
      <c r="B1263" s="632" t="s">
        <v>5379</v>
      </c>
      <c r="C1263" t="s">
        <v>5385</v>
      </c>
      <c r="D1263" s="631"/>
    </row>
    <row r="1264" spans="1:7">
      <c r="A1264" t="s">
        <v>5368</v>
      </c>
      <c r="B1264" s="653"/>
    </row>
    <row r="1265" spans="1:3">
      <c r="B1265" s="656"/>
    </row>
    <row r="1266" spans="1:3" ht="30">
      <c r="A1266" t="s">
        <v>5369</v>
      </c>
      <c r="B1266" s="641" t="s">
        <v>5370</v>
      </c>
    </row>
    <row r="1267" spans="1:3" ht="105">
      <c r="A1267" t="s">
        <v>5371</v>
      </c>
      <c r="B1267" s="641" t="s">
        <v>5372</v>
      </c>
    </row>
    <row r="1268" spans="1:3" s="633" customFormat="1" ht="63.75" customHeight="1">
      <c r="B1268" s="657" t="s">
        <v>5386</v>
      </c>
    </row>
    <row r="1269" spans="1:3" ht="30">
      <c r="B1269" s="641" t="s">
        <v>5387</v>
      </c>
    </row>
    <row r="1270" spans="1:3" ht="30">
      <c r="A1270" t="s">
        <v>5388</v>
      </c>
      <c r="B1270" s="641" t="s">
        <v>5390</v>
      </c>
    </row>
    <row r="1271" spans="1:3" ht="120">
      <c r="A1271" t="s">
        <v>5389</v>
      </c>
      <c r="B1271" s="641" t="s">
        <v>5391</v>
      </c>
    </row>
    <row r="1272" spans="1:3" ht="36">
      <c r="A1272" t="s">
        <v>5392</v>
      </c>
      <c r="B1272" s="257" t="s">
        <v>5393</v>
      </c>
    </row>
    <row r="1273" spans="1:3" ht="30">
      <c r="A1273" t="s">
        <v>5394</v>
      </c>
      <c r="B1273" s="644" t="s">
        <v>5395</v>
      </c>
    </row>
    <row r="1274" spans="1:3" ht="30">
      <c r="B1274" s="644" t="s">
        <v>5396</v>
      </c>
    </row>
    <row r="1275" spans="1:3" ht="75">
      <c r="B1275" s="658" t="s">
        <v>5397</v>
      </c>
      <c r="C1275" s="261" t="s">
        <v>5398</v>
      </c>
    </row>
    <row r="1276" spans="1:3" s="1" customFormat="1" ht="105">
      <c r="A1276" s="1" t="s">
        <v>5399</v>
      </c>
      <c r="B1276" s="641" t="s">
        <v>5401</v>
      </c>
      <c r="C1276" s="630" t="s">
        <v>5402</v>
      </c>
    </row>
    <row r="1277" spans="1:3">
      <c r="A1277" t="s">
        <v>5404</v>
      </c>
      <c r="B1277" s="641" t="s">
        <v>5405</v>
      </c>
    </row>
    <row r="1278" spans="1:3">
      <c r="A1278" t="s">
        <v>5406</v>
      </c>
      <c r="B1278" s="641" t="s">
        <v>5407</v>
      </c>
    </row>
    <row r="1279" spans="1:3" ht="75">
      <c r="B1279" s="641" t="s">
        <v>5408</v>
      </c>
    </row>
    <row r="1280" spans="1:3" ht="30">
      <c r="B1280" s="261" t="s">
        <v>5409</v>
      </c>
    </row>
    <row r="1281" spans="1:3" ht="75">
      <c r="A1281" t="s">
        <v>5406</v>
      </c>
      <c r="B1281" s="261" t="s">
        <v>5410</v>
      </c>
    </row>
    <row r="1282" spans="1:3" ht="75">
      <c r="B1282" s="261" t="s">
        <v>5411</v>
      </c>
    </row>
    <row r="1283" spans="1:3" ht="240">
      <c r="A1283" s="1" t="s">
        <v>5413</v>
      </c>
      <c r="B1283" s="368" t="s">
        <v>5416</v>
      </c>
      <c r="C1283" s="636" t="s">
        <v>5418</v>
      </c>
    </row>
    <row r="1285" spans="1:3" ht="60">
      <c r="A1285" s="1" t="s">
        <v>5414</v>
      </c>
      <c r="B1285" s="641" t="s">
        <v>5415</v>
      </c>
    </row>
    <row r="1286" spans="1:3" ht="150">
      <c r="B1286" s="641" t="s">
        <v>5417</v>
      </c>
    </row>
    <row r="1287" spans="1:3" ht="30">
      <c r="A1287" t="s">
        <v>5419</v>
      </c>
      <c r="B1287" s="641" t="s">
        <v>5420</v>
      </c>
    </row>
    <row r="1288" spans="1:3" ht="45">
      <c r="A1288" t="s">
        <v>5421</v>
      </c>
      <c r="B1288" s="261" t="s">
        <v>5426</v>
      </c>
    </row>
    <row r="1289" spans="1:3" ht="60">
      <c r="B1289" s="641" t="s">
        <v>5422</v>
      </c>
    </row>
    <row r="1290" spans="1:3">
      <c r="A1290" t="s">
        <v>5423</v>
      </c>
      <c r="B1290" s="641" t="s">
        <v>5427</v>
      </c>
    </row>
    <row r="1291" spans="1:3">
      <c r="B1291" s="641" t="s">
        <v>5424</v>
      </c>
    </row>
    <row r="1292" spans="1:3">
      <c r="B1292" s="641" t="s">
        <v>5428</v>
      </c>
    </row>
    <row r="1293" spans="1:3" ht="180">
      <c r="A1293" s="1" t="s">
        <v>5429</v>
      </c>
      <c r="B1293" s="641" t="s">
        <v>5434</v>
      </c>
    </row>
    <row r="1294" spans="1:3">
      <c r="A1294" t="s">
        <v>5430</v>
      </c>
      <c r="B1294" s="641" t="s">
        <v>5431</v>
      </c>
    </row>
    <row r="1295" spans="1:3">
      <c r="B1295" s="641" t="s">
        <v>5432</v>
      </c>
    </row>
    <row r="1296" spans="1:3">
      <c r="B1296" s="261" t="s">
        <v>5433</v>
      </c>
    </row>
    <row r="1298" spans="1:2">
      <c r="B1298" s="261"/>
    </row>
    <row r="1299" spans="1:2" ht="135">
      <c r="A1299" s="1" t="s">
        <v>5435</v>
      </c>
      <c r="B1299" s="368" t="s">
        <v>5436</v>
      </c>
    </row>
    <row r="1300" spans="1:2" ht="45">
      <c r="A1300" s="1" t="s">
        <v>5438</v>
      </c>
      <c r="B1300" s="261" t="s">
        <v>5439</v>
      </c>
    </row>
    <row r="1301" spans="1:2" ht="75" customHeight="1">
      <c r="A1301" s="1" t="s">
        <v>5440</v>
      </c>
      <c r="B1301" s="641" t="s">
        <v>5441</v>
      </c>
    </row>
    <row r="1302" spans="1:2" ht="45">
      <c r="A1302" s="1" t="s">
        <v>5443</v>
      </c>
      <c r="B1302" s="261" t="s">
        <v>5442</v>
      </c>
    </row>
    <row r="1303" spans="1:2" ht="30">
      <c r="B1303" s="276" t="s">
        <v>5444</v>
      </c>
    </row>
    <row r="1304" spans="1:2">
      <c r="B1304" s="641" t="s">
        <v>5445</v>
      </c>
    </row>
    <row r="1305" spans="1:2" ht="75">
      <c r="A1305" s="1" t="s">
        <v>5446</v>
      </c>
      <c r="B1305" s="641" t="s">
        <v>5447</v>
      </c>
    </row>
    <row r="1306" spans="1:2" ht="75">
      <c r="B1306" s="641" t="s">
        <v>5450</v>
      </c>
    </row>
    <row r="1307" spans="1:2">
      <c r="A1307" t="s">
        <v>5448</v>
      </c>
      <c r="B1307" s="641" t="s">
        <v>5449</v>
      </c>
    </row>
    <row r="1308" spans="1:2" ht="30">
      <c r="B1308" s="261" t="s">
        <v>5451</v>
      </c>
    </row>
    <row r="1309" spans="1:2" ht="30">
      <c r="B1309" s="641" t="s">
        <v>5452</v>
      </c>
    </row>
    <row r="1310" spans="1:2" ht="24">
      <c r="B1310" s="659" t="s">
        <v>5453</v>
      </c>
    </row>
    <row r="1311" spans="1:2" ht="36">
      <c r="B1311" s="639" t="s">
        <v>5454</v>
      </c>
    </row>
    <row r="1312" spans="1:2">
      <c r="B1312" s="659"/>
    </row>
    <row r="1313" spans="1:3" ht="24">
      <c r="A1313" t="s">
        <v>5455</v>
      </c>
      <c r="B1313" s="639" t="s">
        <v>5456</v>
      </c>
    </row>
    <row r="1314" spans="1:3" ht="120">
      <c r="B1314" s="641" t="s">
        <v>5457</v>
      </c>
    </row>
    <row r="1315" spans="1:3" ht="75">
      <c r="A1315" s="1" t="s">
        <v>5455</v>
      </c>
      <c r="B1315" s="261" t="s">
        <v>5458</v>
      </c>
    </row>
    <row r="1316" spans="1:3">
      <c r="B1316" s="641" t="s">
        <v>5459</v>
      </c>
    </row>
    <row r="1317" spans="1:3" ht="90">
      <c r="A1317" s="1" t="s">
        <v>5460</v>
      </c>
      <c r="B1317" s="641" t="s">
        <v>5461</v>
      </c>
    </row>
    <row r="1318" spans="1:3" ht="75">
      <c r="B1318" s="261" t="s">
        <v>5462</v>
      </c>
      <c r="C1318" s="253" t="s">
        <v>5463</v>
      </c>
    </row>
    <row r="1319" spans="1:3" ht="75">
      <c r="B1319" s="261" t="s">
        <v>5483</v>
      </c>
      <c r="C1319" s="640" t="s">
        <v>5464</v>
      </c>
    </row>
    <row r="1320" spans="1:3" ht="27.75" customHeight="1">
      <c r="B1320" s="257" t="s">
        <v>5465</v>
      </c>
      <c r="C1320" s="641" t="s">
        <v>5466</v>
      </c>
    </row>
    <row r="1321" spans="1:3" ht="45">
      <c r="A1321" t="s">
        <v>5468</v>
      </c>
      <c r="B1321" s="641" t="s">
        <v>5467</v>
      </c>
    </row>
    <row r="1322" spans="1:3" ht="30">
      <c r="B1322" s="641" t="s">
        <v>5469</v>
      </c>
    </row>
    <row r="1323" spans="1:3" s="252" customFormat="1">
      <c r="A1323" s="252" t="s">
        <v>5470</v>
      </c>
      <c r="B1323" s="261" t="s">
        <v>5471</v>
      </c>
    </row>
    <row r="1324" spans="1:3" s="642" customFormat="1" ht="35.25" customHeight="1">
      <c r="A1324" s="642" t="s">
        <v>5472</v>
      </c>
      <c r="B1324" s="643" t="s">
        <v>5473</v>
      </c>
    </row>
    <row r="1325" spans="1:3" s="642" customFormat="1" ht="52.5" customHeight="1">
      <c r="B1325" s="8" t="s">
        <v>5854</v>
      </c>
    </row>
    <row r="1326" spans="1:3" s="642" customFormat="1" ht="90">
      <c r="B1326" s="261" t="s">
        <v>5482</v>
      </c>
    </row>
    <row r="1327" spans="1:3" ht="105">
      <c r="B1327" s="261" t="s">
        <v>5474</v>
      </c>
    </row>
    <row r="1328" spans="1:3" ht="120">
      <c r="B1328" s="261" t="s">
        <v>5484</v>
      </c>
    </row>
    <row r="1329" spans="1:2" ht="42.75" customHeight="1">
      <c r="A1329" s="1" t="s">
        <v>5476</v>
      </c>
      <c r="B1329" s="641" t="s">
        <v>5475</v>
      </c>
    </row>
    <row r="1330" spans="1:2" ht="30">
      <c r="A1330" t="s">
        <v>5477</v>
      </c>
      <c r="B1330" s="641" t="s">
        <v>5478</v>
      </c>
    </row>
    <row r="1331" spans="1:2" ht="30">
      <c r="A1331" t="s">
        <v>5479</v>
      </c>
      <c r="B1331" s="641" t="s">
        <v>5480</v>
      </c>
    </row>
    <row r="1332" spans="1:2">
      <c r="A1332" t="s">
        <v>5481</v>
      </c>
      <c r="B1332" s="261" t="s">
        <v>5485</v>
      </c>
    </row>
    <row r="1333" spans="1:2" ht="45">
      <c r="B1333" s="641" t="s">
        <v>5486</v>
      </c>
    </row>
    <row r="1334" spans="1:2" ht="120">
      <c r="A1334" t="s">
        <v>5497</v>
      </c>
      <c r="B1334" s="641" t="s">
        <v>5487</v>
      </c>
    </row>
    <row r="1335" spans="1:2">
      <c r="B1335" s="257" t="s">
        <v>5488</v>
      </c>
    </row>
    <row r="1336" spans="1:2">
      <c r="B1336" s="644" t="s">
        <v>5489</v>
      </c>
    </row>
    <row r="1337" spans="1:2" ht="76.5" customHeight="1">
      <c r="B1337" s="641" t="s">
        <v>5490</v>
      </c>
    </row>
    <row r="1338" spans="1:2" ht="139.5" customHeight="1">
      <c r="B1338" s="644" t="s">
        <v>5493</v>
      </c>
    </row>
    <row r="1339" spans="1:2">
      <c r="A1339" s="642"/>
      <c r="B1339" s="641" t="s">
        <v>5491</v>
      </c>
    </row>
    <row r="1340" spans="1:2" ht="30">
      <c r="B1340" s="641" t="s">
        <v>5494</v>
      </c>
    </row>
    <row r="1341" spans="1:2" ht="41.25" customHeight="1">
      <c r="B1341" s="641" t="s">
        <v>5495</v>
      </c>
    </row>
    <row r="1342" spans="1:2" ht="30">
      <c r="B1342" s="641" t="s">
        <v>5492</v>
      </c>
    </row>
    <row r="1343" spans="1:2" ht="30">
      <c r="B1343" s="641" t="s">
        <v>5496</v>
      </c>
    </row>
    <row r="1344" spans="1:2">
      <c r="A1344" t="s">
        <v>5498</v>
      </c>
      <c r="B1344" s="641" t="s">
        <v>5499</v>
      </c>
    </row>
    <row r="1345" spans="1:2">
      <c r="A1345" s="665"/>
      <c r="B1345" s="666" t="s">
        <v>5596</v>
      </c>
    </row>
    <row r="1346" spans="1:2">
      <c r="A1346" s="665"/>
      <c r="B1346" s="666" t="s">
        <v>5597</v>
      </c>
    </row>
    <row r="1347" spans="1:2">
      <c r="A1347" s="665"/>
      <c r="B1347" s="666"/>
    </row>
    <row r="1348" spans="1:2">
      <c r="A1348" t="s">
        <v>5986</v>
      </c>
      <c r="B1348" s="660" t="s">
        <v>5987</v>
      </c>
    </row>
    <row r="1349" spans="1:2" ht="30">
      <c r="B1349" s="678" t="s">
        <v>5988</v>
      </c>
    </row>
    <row r="1350" spans="1:2" ht="30">
      <c r="A1350" t="s">
        <v>6064</v>
      </c>
      <c r="B1350" s="678" t="s">
        <v>5989</v>
      </c>
    </row>
    <row r="1351" spans="1:2">
      <c r="B1351" s="678" t="s">
        <v>6065</v>
      </c>
    </row>
    <row r="1352" spans="1:2">
      <c r="B1352" s="678"/>
    </row>
    <row r="1353" spans="1:2" ht="30">
      <c r="B1353" s="660" t="s">
        <v>5990</v>
      </c>
    </row>
    <row r="1354" spans="1:2">
      <c r="B1354" s="678" t="s">
        <v>5991</v>
      </c>
    </row>
    <row r="1355" spans="1:2" ht="30">
      <c r="A1355" t="s">
        <v>6054</v>
      </c>
      <c r="B1355" s="678" t="s">
        <v>5992</v>
      </c>
    </row>
    <row r="1356" spans="1:2">
      <c r="A1356" s="556">
        <v>44197</v>
      </c>
      <c r="B1356" s="678" t="s">
        <v>5993</v>
      </c>
    </row>
    <row r="1357" spans="1:2" ht="30">
      <c r="B1357" s="678" t="s">
        <v>5994</v>
      </c>
    </row>
    <row r="1358" spans="1:2" ht="45">
      <c r="B1358" s="678" t="s">
        <v>5995</v>
      </c>
    </row>
    <row r="1359" spans="1:2" ht="30">
      <c r="B1359" s="678" t="s">
        <v>5996</v>
      </c>
    </row>
    <row r="1360" spans="1:2" ht="30">
      <c r="A1360" t="s">
        <v>5997</v>
      </c>
      <c r="B1360" s="678" t="s">
        <v>5998</v>
      </c>
    </row>
    <row r="1361" spans="1:2" ht="30">
      <c r="B1361" s="678" t="s">
        <v>5999</v>
      </c>
    </row>
    <row r="1362" spans="1:2" ht="30">
      <c r="B1362" s="678" t="s">
        <v>6000</v>
      </c>
    </row>
    <row r="1363" spans="1:2" ht="30">
      <c r="A1363" t="s">
        <v>6005</v>
      </c>
      <c r="B1363" s="678" t="s">
        <v>6001</v>
      </c>
    </row>
    <row r="1364" spans="1:2">
      <c r="B1364" s="678" t="s">
        <v>6002</v>
      </c>
    </row>
    <row r="1365" spans="1:2">
      <c r="B1365" s="678" t="s">
        <v>6003</v>
      </c>
    </row>
    <row r="1366" spans="1:2">
      <c r="B1366" s="678" t="s">
        <v>6004</v>
      </c>
    </row>
    <row r="1367" spans="1:2" ht="45">
      <c r="A1367" t="s">
        <v>6006</v>
      </c>
      <c r="B1367" s="678" t="s">
        <v>6007</v>
      </c>
    </row>
    <row r="1368" spans="1:2" ht="45">
      <c r="A1368" t="s">
        <v>6008</v>
      </c>
      <c r="B1368" s="678" t="s">
        <v>6009</v>
      </c>
    </row>
    <row r="1369" spans="1:2" ht="45">
      <c r="A1369" t="s">
        <v>6010</v>
      </c>
      <c r="B1369" s="678" t="s">
        <v>6011</v>
      </c>
    </row>
    <row r="1370" spans="1:2" ht="45">
      <c r="A1370" t="s">
        <v>6012</v>
      </c>
      <c r="B1370" s="678" t="s">
        <v>6013</v>
      </c>
    </row>
    <row r="1371" spans="1:2" ht="45">
      <c r="B1371" s="678" t="s">
        <v>6014</v>
      </c>
    </row>
    <row r="1372" spans="1:2" ht="30">
      <c r="A1372" t="s">
        <v>6015</v>
      </c>
      <c r="B1372" s="678" t="s">
        <v>6016</v>
      </c>
    </row>
    <row r="1373" spans="1:2">
      <c r="B1373" s="678" t="s">
        <v>6017</v>
      </c>
    </row>
    <row r="1374" spans="1:2">
      <c r="A1374" t="s">
        <v>6018</v>
      </c>
      <c r="B1374" s="678" t="s">
        <v>6019</v>
      </c>
    </row>
    <row r="1375" spans="1:2" ht="30">
      <c r="B1375" s="678" t="s">
        <v>6020</v>
      </c>
    </row>
    <row r="1376" spans="1:2" ht="30">
      <c r="B1376" s="678" t="s">
        <v>6021</v>
      </c>
    </row>
    <row r="1377" spans="1:2">
      <c r="B1377" s="678" t="s">
        <v>6022</v>
      </c>
    </row>
    <row r="1378" spans="1:2">
      <c r="B1378" s="678" t="s">
        <v>6023</v>
      </c>
    </row>
    <row r="1379" spans="1:2">
      <c r="B1379" s="678" t="s">
        <v>6024</v>
      </c>
    </row>
    <row r="1380" spans="1:2" ht="14.25" customHeight="1">
      <c r="A1380" t="s">
        <v>6025</v>
      </c>
      <c r="B1380" s="678" t="s">
        <v>6026</v>
      </c>
    </row>
    <row r="1381" spans="1:2" ht="14.25" customHeight="1">
      <c r="B1381" s="678" t="s">
        <v>6028</v>
      </c>
    </row>
    <row r="1382" spans="1:2" ht="14.25" customHeight="1">
      <c r="A1382" t="s">
        <v>6031</v>
      </c>
      <c r="B1382" s="678" t="s">
        <v>6032</v>
      </c>
    </row>
    <row r="1383" spans="1:2" ht="14.25" customHeight="1">
      <c r="B1383" s="678"/>
    </row>
    <row r="1384" spans="1:2">
      <c r="B1384" s="678"/>
    </row>
    <row r="1385" spans="1:2" ht="45">
      <c r="B1385" s="678" t="s">
        <v>6027</v>
      </c>
    </row>
    <row r="1386" spans="1:2" ht="60">
      <c r="B1386" s="678" t="s">
        <v>6033</v>
      </c>
    </row>
    <row r="1387" spans="1:2">
      <c r="A1387" t="s">
        <v>6034</v>
      </c>
      <c r="B1387" s="678"/>
    </row>
    <row r="1388" spans="1:2" ht="30">
      <c r="B1388" s="678" t="s">
        <v>6035</v>
      </c>
    </row>
    <row r="1389" spans="1:2" ht="30">
      <c r="B1389" s="678" t="s">
        <v>6036</v>
      </c>
    </row>
    <row r="1390" spans="1:2" ht="30">
      <c r="B1390" s="678" t="s">
        <v>6037</v>
      </c>
    </row>
    <row r="1391" spans="1:2">
      <c r="B1391" s="678"/>
    </row>
    <row r="1392" spans="1:2">
      <c r="A1392" t="s">
        <v>6041</v>
      </c>
      <c r="B1392" s="678"/>
    </row>
    <row r="1393" spans="1:2" ht="45">
      <c r="B1393" s="678" t="s">
        <v>6038</v>
      </c>
    </row>
    <row r="1394" spans="1:2">
      <c r="A1394" t="s">
        <v>6040</v>
      </c>
      <c r="B1394" s="391" t="s">
        <v>6039</v>
      </c>
    </row>
    <row r="1395" spans="1:2" ht="30">
      <c r="B1395" s="678" t="s">
        <v>6042</v>
      </c>
    </row>
    <row r="1396" spans="1:2">
      <c r="B1396" s="678"/>
    </row>
    <row r="1397" spans="1:2">
      <c r="A1397" t="s">
        <v>6029</v>
      </c>
      <c r="B1397" s="678" t="s">
        <v>6030</v>
      </c>
    </row>
    <row r="1398" spans="1:2">
      <c r="B1398" s="678"/>
    </row>
    <row r="1399" spans="1:2" ht="30">
      <c r="A1399" t="s">
        <v>6043</v>
      </c>
      <c r="B1399" s="391" t="s">
        <v>6070</v>
      </c>
    </row>
    <row r="1400" spans="1:2">
      <c r="B1400" s="678" t="s">
        <v>6044</v>
      </c>
    </row>
    <row r="1401" spans="1:2" ht="30">
      <c r="B1401" s="678" t="s">
        <v>6045</v>
      </c>
    </row>
    <row r="1402" spans="1:2">
      <c r="B1402" s="678" t="s">
        <v>6046</v>
      </c>
    </row>
    <row r="1403" spans="1:2">
      <c r="B1403" s="678" t="s">
        <v>6047</v>
      </c>
    </row>
    <row r="1404" spans="1:2">
      <c r="B1404" s="678"/>
    </row>
    <row r="1405" spans="1:2">
      <c r="B1405" s="678"/>
    </row>
    <row r="1406" spans="1:2">
      <c r="B1406" s="678"/>
    </row>
    <row r="1407" spans="1:2">
      <c r="A1407" t="s">
        <v>5564</v>
      </c>
      <c r="B1407" s="660"/>
    </row>
    <row r="1408" spans="1:2" ht="30">
      <c r="B1408" s="660" t="s">
        <v>5559</v>
      </c>
    </row>
    <row r="1409" spans="1:2" ht="30">
      <c r="B1409" s="660" t="s">
        <v>5560</v>
      </c>
    </row>
    <row r="1410" spans="1:2" ht="30">
      <c r="B1410" s="660" t="s">
        <v>5561</v>
      </c>
    </row>
    <row r="1411" spans="1:2" ht="30">
      <c r="B1411" s="660" t="s">
        <v>5562</v>
      </c>
    </row>
    <row r="1412" spans="1:2" ht="45">
      <c r="B1412" s="660" t="s">
        <v>6071</v>
      </c>
    </row>
    <row r="1413" spans="1:2" ht="30">
      <c r="B1413" s="660" t="s">
        <v>5563</v>
      </c>
    </row>
    <row r="1414" spans="1:2">
      <c r="B1414" s="662" t="s">
        <v>5595</v>
      </c>
    </row>
    <row r="1415" spans="1:2">
      <c r="B1415" s="662" t="s">
        <v>5588</v>
      </c>
    </row>
    <row r="1416" spans="1:2">
      <c r="A1416" t="s">
        <v>5593</v>
      </c>
      <c r="B1416" s="662"/>
    </row>
    <row r="1417" spans="1:2">
      <c r="B1417" s="662" t="s">
        <v>5594</v>
      </c>
    </row>
    <row r="1418" spans="1:2">
      <c r="B1418" s="662"/>
    </row>
    <row r="1419" spans="1:2">
      <c r="B1419" s="662"/>
    </row>
    <row r="1420" spans="1:2">
      <c r="B1420" s="662"/>
    </row>
    <row r="1421" spans="1:2">
      <c r="B1421" s="661"/>
    </row>
    <row r="1422" spans="1:2" s="252" customFormat="1">
      <c r="A1422" s="13" t="s">
        <v>5587</v>
      </c>
      <c r="B1422" s="368"/>
    </row>
    <row r="1423" spans="1:2" ht="30">
      <c r="B1423" s="661" t="s">
        <v>5589</v>
      </c>
    </row>
    <row r="1424" spans="1:2">
      <c r="B1424" s="662" t="s">
        <v>5590</v>
      </c>
    </row>
    <row r="1425" spans="1:2">
      <c r="B1425" s="662" t="s">
        <v>6069</v>
      </c>
    </row>
    <row r="1426" spans="1:2" ht="30">
      <c r="B1426" s="661" t="s">
        <v>5591</v>
      </c>
    </row>
    <row r="1427" spans="1:2" ht="30">
      <c r="B1427" s="661" t="s">
        <v>5592</v>
      </c>
    </row>
    <row r="1428" spans="1:2">
      <c r="B1428" s="661"/>
    </row>
    <row r="1429" spans="1:2">
      <c r="B1429" s="662"/>
    </row>
    <row r="1430" spans="1:2" ht="30">
      <c r="A1430" t="s">
        <v>5624</v>
      </c>
      <c r="B1430" s="662" t="s">
        <v>5623</v>
      </c>
    </row>
    <row r="1431" spans="1:2">
      <c r="B1431" s="662"/>
    </row>
    <row r="1432" spans="1:2">
      <c r="B1432" s="661"/>
    </row>
    <row r="1433" spans="1:2">
      <c r="B1433" s="660"/>
    </row>
    <row r="1434" spans="1:2">
      <c r="B1434" s="660"/>
    </row>
    <row r="1435" spans="1:2">
      <c r="A1435" t="s">
        <v>5571</v>
      </c>
      <c r="B1435" s="660"/>
    </row>
    <row r="1436" spans="1:2" s="663" customFormat="1" ht="30">
      <c r="B1436" s="664" t="s">
        <v>5582</v>
      </c>
    </row>
    <row r="1437" spans="1:2">
      <c r="B1437" s="660" t="s">
        <v>5583</v>
      </c>
    </row>
    <row r="1438" spans="1:2">
      <c r="B1438" s="660" t="s">
        <v>5584</v>
      </c>
    </row>
    <row r="1439" spans="1:2" ht="30">
      <c r="B1439" s="660" t="s">
        <v>5585</v>
      </c>
    </row>
    <row r="1440" spans="1:2" ht="30">
      <c r="B1440" s="660" t="s">
        <v>5586</v>
      </c>
    </row>
    <row r="1441" spans="1:2">
      <c r="B1441" s="660"/>
    </row>
    <row r="1442" spans="1:2">
      <c r="B1442" s="660"/>
    </row>
    <row r="1443" spans="1:2">
      <c r="B1443" s="660"/>
    </row>
    <row r="1444" spans="1:2">
      <c r="A1444" t="s">
        <v>5565</v>
      </c>
      <c r="B1444" s="660"/>
    </row>
    <row r="1445" spans="1:2" ht="45">
      <c r="B1445" s="660" t="s">
        <v>5566</v>
      </c>
    </row>
    <row r="1446" spans="1:2" ht="30">
      <c r="B1446" s="660" t="s">
        <v>5567</v>
      </c>
    </row>
    <row r="1447" spans="1:2">
      <c r="B1447" s="660" t="s">
        <v>5568</v>
      </c>
    </row>
    <row r="1448" spans="1:2" ht="30">
      <c r="B1448" s="660" t="s">
        <v>5569</v>
      </c>
    </row>
    <row r="1449" spans="1:2" ht="30">
      <c r="B1449" s="660" t="s">
        <v>5570</v>
      </c>
    </row>
    <row r="1450" spans="1:2">
      <c r="B1450" s="660"/>
    </row>
    <row r="1451" spans="1:2">
      <c r="B1451" s="660"/>
    </row>
    <row r="1452" spans="1:2">
      <c r="B1452" s="660"/>
    </row>
    <row r="1453" spans="1:2">
      <c r="B1453" s="660"/>
    </row>
    <row r="1454" spans="1:2">
      <c r="A1454" t="s">
        <v>5552</v>
      </c>
      <c r="B1454" s="660"/>
    </row>
    <row r="1455" spans="1:2">
      <c r="B1455" s="660"/>
    </row>
    <row r="1457" spans="1:2">
      <c r="B1457" s="660" t="s">
        <v>5550</v>
      </c>
    </row>
    <row r="1458" spans="1:2">
      <c r="B1458" s="660" t="s">
        <v>5551</v>
      </c>
    </row>
    <row r="1459" spans="1:2">
      <c r="B1459" s="660" t="s">
        <v>5553</v>
      </c>
    </row>
    <row r="1460" spans="1:2">
      <c r="B1460" s="660" t="s">
        <v>5554</v>
      </c>
    </row>
    <row r="1461" spans="1:2">
      <c r="B1461" s="660" t="s">
        <v>5555</v>
      </c>
    </row>
    <row r="1462" spans="1:2">
      <c r="B1462" s="660" t="s">
        <v>5556</v>
      </c>
    </row>
    <row r="1463" spans="1:2">
      <c r="B1463" s="660" t="s">
        <v>5557</v>
      </c>
    </row>
    <row r="1464" spans="1:2">
      <c r="B1464" s="660" t="s">
        <v>5558</v>
      </c>
    </row>
    <row r="1465" spans="1:2">
      <c r="B1465" s="660"/>
    </row>
    <row r="1466" spans="1:2">
      <c r="B1466" s="660"/>
    </row>
    <row r="1467" spans="1:2">
      <c r="A1467" t="s">
        <v>5517</v>
      </c>
      <c r="B1467" s="660" t="s">
        <v>5533</v>
      </c>
    </row>
    <row r="1468" spans="1:2">
      <c r="B1468" s="660" t="s">
        <v>5548</v>
      </c>
    </row>
    <row r="1469" spans="1:2">
      <c r="B1469" s="660" t="s">
        <v>5549</v>
      </c>
    </row>
    <row r="1470" spans="1:2">
      <c r="B1470" s="660" t="s">
        <v>5534</v>
      </c>
    </row>
    <row r="1471" spans="1:2">
      <c r="B1471" s="660" t="s">
        <v>5518</v>
      </c>
    </row>
    <row r="1472" spans="1:2">
      <c r="B1472" s="660" t="s">
        <v>5519</v>
      </c>
    </row>
    <row r="1473" spans="2:2">
      <c r="B1473" s="660" t="s">
        <v>5535</v>
      </c>
    </row>
    <row r="1474" spans="2:2">
      <c r="B1474" s="660" t="s">
        <v>5520</v>
      </c>
    </row>
    <row r="1475" spans="2:2">
      <c r="B1475" s="660" t="s">
        <v>5521</v>
      </c>
    </row>
    <row r="1476" spans="2:2">
      <c r="B1476" s="660" t="s">
        <v>5522</v>
      </c>
    </row>
    <row r="1477" spans="2:2">
      <c r="B1477" s="660" t="s">
        <v>5523</v>
      </c>
    </row>
    <row r="1478" spans="2:2">
      <c r="B1478" s="660" t="s">
        <v>5524</v>
      </c>
    </row>
    <row r="1479" spans="2:2">
      <c r="B1479" s="660" t="s">
        <v>5525</v>
      </c>
    </row>
    <row r="1480" spans="2:2">
      <c r="B1480" s="660" t="s">
        <v>5526</v>
      </c>
    </row>
    <row r="1481" spans="2:2">
      <c r="B1481" s="660" t="s">
        <v>5527</v>
      </c>
    </row>
    <row r="1482" spans="2:2">
      <c r="B1482" s="660" t="s">
        <v>5528</v>
      </c>
    </row>
    <row r="1483" spans="2:2">
      <c r="B1483" s="660" t="s">
        <v>5529</v>
      </c>
    </row>
    <row r="1484" spans="2:2">
      <c r="B1484" s="660" t="s">
        <v>5530</v>
      </c>
    </row>
    <row r="1485" spans="2:2">
      <c r="B1485" s="261" t="s">
        <v>5531</v>
      </c>
    </row>
    <row r="1486" spans="2:2">
      <c r="B1486" s="660" t="s">
        <v>5532</v>
      </c>
    </row>
    <row r="1487" spans="2:2">
      <c r="B1487" s="660"/>
    </row>
    <row r="1488" spans="2:2">
      <c r="B1488" s="660"/>
    </row>
    <row r="1489" spans="1:2">
      <c r="B1489" s="660"/>
    </row>
    <row r="1491" spans="1:2" ht="30">
      <c r="A1491" t="s">
        <v>5515</v>
      </c>
      <c r="B1491" s="641" t="s">
        <v>5547</v>
      </c>
    </row>
    <row r="1493" spans="1:2">
      <c r="B1493" s="261" t="s">
        <v>5542</v>
      </c>
    </row>
    <row r="1494" spans="1:2" ht="30">
      <c r="B1494" s="660" t="s">
        <v>5543</v>
      </c>
    </row>
    <row r="1495" spans="1:2">
      <c r="B1495" s="660" t="s">
        <v>5536</v>
      </c>
    </row>
    <row r="1496" spans="1:2">
      <c r="B1496" s="660" t="s">
        <v>5544</v>
      </c>
    </row>
    <row r="1497" spans="1:2">
      <c r="B1497" s="660" t="s">
        <v>5545</v>
      </c>
    </row>
    <row r="1498" spans="1:2" ht="45">
      <c r="B1498" s="660" t="s">
        <v>6072</v>
      </c>
    </row>
    <row r="1499" spans="1:2">
      <c r="B1499" s="660" t="s">
        <v>5541</v>
      </c>
    </row>
    <row r="1500" spans="1:2">
      <c r="B1500" s="660" t="s">
        <v>5546</v>
      </c>
    </row>
    <row r="1501" spans="1:2" ht="30">
      <c r="B1501" s="641" t="s">
        <v>5537</v>
      </c>
    </row>
    <row r="1502" spans="1:2">
      <c r="B1502" s="660" t="s">
        <v>5540</v>
      </c>
    </row>
    <row r="1503" spans="1:2" ht="30">
      <c r="B1503" s="660" t="s">
        <v>5538</v>
      </c>
    </row>
    <row r="1504" spans="1:2">
      <c r="B1504" s="660" t="s">
        <v>5516</v>
      </c>
    </row>
    <row r="1505" spans="1:2">
      <c r="B1505" s="660" t="s">
        <v>5539</v>
      </c>
    </row>
    <row r="1506" spans="1:2">
      <c r="B1506" s="660"/>
    </row>
    <row r="1507" spans="1:2">
      <c r="B1507" s="660"/>
    </row>
    <row r="1508" spans="1:2" ht="30">
      <c r="A1508" s="1" t="s">
        <v>5500</v>
      </c>
      <c r="B1508" s="641" t="s">
        <v>5501</v>
      </c>
    </row>
    <row r="1509" spans="1:2">
      <c r="A1509" t="s">
        <v>5502</v>
      </c>
      <c r="B1509" s="641" t="s">
        <v>5503</v>
      </c>
    </row>
    <row r="1510" spans="1:2" ht="30">
      <c r="B1510" s="641" t="s">
        <v>5504</v>
      </c>
    </row>
    <row r="1511" spans="1:2" ht="30">
      <c r="B1511" s="641" t="s">
        <v>5505</v>
      </c>
    </row>
    <row r="1512" spans="1:2" ht="30">
      <c r="B1512" s="641" t="s">
        <v>5506</v>
      </c>
    </row>
    <row r="1513" spans="1:2">
      <c r="B1513" s="641" t="s">
        <v>5507</v>
      </c>
    </row>
    <row r="1514" spans="1:2" ht="30">
      <c r="B1514" s="641" t="s">
        <v>5508</v>
      </c>
    </row>
    <row r="1515" spans="1:2" ht="45">
      <c r="B1515" s="345" t="s">
        <v>5509</v>
      </c>
    </row>
    <row r="1516" spans="1:2" ht="60">
      <c r="B1516" s="641" t="s">
        <v>6073</v>
      </c>
    </row>
    <row r="1517" spans="1:2" ht="30">
      <c r="B1517" s="641" t="s">
        <v>5510</v>
      </c>
    </row>
    <row r="1518" spans="1:2" ht="75">
      <c r="B1518" s="641" t="s">
        <v>5511</v>
      </c>
    </row>
    <row r="1519" spans="1:2">
      <c r="A1519" t="s">
        <v>5512</v>
      </c>
      <c r="B1519" s="641" t="s">
        <v>5513</v>
      </c>
    </row>
    <row r="1520" spans="1:2" ht="120">
      <c r="B1520" s="641" t="s">
        <v>5514</v>
      </c>
    </row>
    <row r="1521" spans="1:2">
      <c r="A1521" t="s">
        <v>5572</v>
      </c>
    </row>
    <row r="1522" spans="1:2">
      <c r="B1522" s="641" t="s">
        <v>5573</v>
      </c>
    </row>
    <row r="1523" spans="1:2">
      <c r="B1523" s="641" t="s">
        <v>5574</v>
      </c>
    </row>
    <row r="1524" spans="1:2">
      <c r="B1524" s="641" t="s">
        <v>5575</v>
      </c>
    </row>
    <row r="1525" spans="1:2" ht="30">
      <c r="B1525" s="641" t="s">
        <v>5576</v>
      </c>
    </row>
    <row r="1526" spans="1:2" ht="30">
      <c r="B1526" s="641" t="s">
        <v>5577</v>
      </c>
    </row>
    <row r="1527" spans="1:2" ht="30">
      <c r="A1527" t="s">
        <v>5578</v>
      </c>
      <c r="B1527" s="641" t="s">
        <v>5579</v>
      </c>
    </row>
    <row r="1528" spans="1:2">
      <c r="B1528" s="641" t="s">
        <v>5580</v>
      </c>
    </row>
    <row r="1529" spans="1:2">
      <c r="B1529" s="641" t="s">
        <v>5581</v>
      </c>
    </row>
    <row r="1530" spans="1:2">
      <c r="A1530" s="560">
        <v>37865</v>
      </c>
      <c r="B1530" s="641" t="s">
        <v>5598</v>
      </c>
    </row>
    <row r="1531" spans="1:2">
      <c r="A1531" t="s">
        <v>5600</v>
      </c>
      <c r="B1531" s="641" t="s">
        <v>5599</v>
      </c>
    </row>
    <row r="1533" spans="1:2">
      <c r="A1533" t="s">
        <v>5601</v>
      </c>
      <c r="B1533" s="641" t="s">
        <v>5602</v>
      </c>
    </row>
    <row r="1535" spans="1:2">
      <c r="A1535" t="s">
        <v>5604</v>
      </c>
      <c r="B1535" s="641" t="s">
        <v>5603</v>
      </c>
    </row>
    <row r="1536" spans="1:2">
      <c r="B1536" s="261" t="s">
        <v>5605</v>
      </c>
    </row>
    <row r="1537" spans="1:2">
      <c r="A1537" t="s">
        <v>5606</v>
      </c>
      <c r="B1537" s="641" t="s">
        <v>5607</v>
      </c>
    </row>
    <row r="1538" spans="1:2">
      <c r="B1538" s="641" t="s">
        <v>5610</v>
      </c>
    </row>
    <row r="1539" spans="1:2">
      <c r="B1539" s="641" t="s">
        <v>5608</v>
      </c>
    </row>
    <row r="1540" spans="1:2" ht="30">
      <c r="B1540" s="641" t="s">
        <v>5609</v>
      </c>
    </row>
    <row r="1541" spans="1:2" ht="45">
      <c r="B1541" s="641" t="s">
        <v>5612</v>
      </c>
    </row>
    <row r="1542" spans="1:2">
      <c r="B1542" s="641" t="s">
        <v>5611</v>
      </c>
    </row>
    <row r="1543" spans="1:2" ht="30">
      <c r="B1543" s="641" t="s">
        <v>5613</v>
      </c>
    </row>
    <row r="1544" spans="1:2" ht="30">
      <c r="B1544" s="641" t="s">
        <v>5614</v>
      </c>
    </row>
    <row r="1545" spans="1:2">
      <c r="B1545" s="641" t="s">
        <v>6074</v>
      </c>
    </row>
    <row r="1546" spans="1:2">
      <c r="B1546" s="641" t="s">
        <v>6075</v>
      </c>
    </row>
    <row r="1547" spans="1:2">
      <c r="A1547" t="s">
        <v>5639</v>
      </c>
      <c r="B1547" s="641" t="s">
        <v>5615</v>
      </c>
    </row>
    <row r="1549" spans="1:2" ht="105">
      <c r="B1549" s="261" t="s">
        <v>5616</v>
      </c>
    </row>
    <row r="1550" spans="1:2" ht="45">
      <c r="B1550" s="641" t="s">
        <v>5618</v>
      </c>
    </row>
    <row r="1551" spans="1:2">
      <c r="B1551" s="641" t="s">
        <v>5617</v>
      </c>
    </row>
    <row r="1552" spans="1:2" ht="30">
      <c r="B1552" s="641" t="s">
        <v>6076</v>
      </c>
    </row>
    <row r="1553" spans="1:3">
      <c r="B1553" s="641" t="s">
        <v>5619</v>
      </c>
    </row>
    <row r="1554" spans="1:3">
      <c r="B1554" s="248" t="s">
        <v>5620</v>
      </c>
    </row>
    <row r="1555" spans="1:3">
      <c r="B1555" s="641" t="s">
        <v>5621</v>
      </c>
    </row>
    <row r="1556" spans="1:3">
      <c r="B1556" s="261" t="s">
        <v>5622</v>
      </c>
    </row>
    <row r="1557" spans="1:3">
      <c r="A1557" t="s">
        <v>5625</v>
      </c>
      <c r="B1557" s="662" t="s">
        <v>5627</v>
      </c>
      <c r="C1557" t="s">
        <v>5626</v>
      </c>
    </row>
    <row r="1558" spans="1:3" ht="75">
      <c r="B1558" s="662" t="s">
        <v>5628</v>
      </c>
    </row>
    <row r="1559" spans="1:3" ht="45">
      <c r="B1559" s="662" t="s">
        <v>5629</v>
      </c>
    </row>
    <row r="1560" spans="1:3" ht="285">
      <c r="A1560" t="s">
        <v>5631</v>
      </c>
      <c r="B1560" s="641" t="s">
        <v>5630</v>
      </c>
    </row>
    <row r="1561" spans="1:3" ht="30">
      <c r="B1561" s="641" t="s">
        <v>5632</v>
      </c>
    </row>
    <row r="1562" spans="1:3" ht="30">
      <c r="B1562" s="641" t="s">
        <v>5633</v>
      </c>
    </row>
    <row r="1563" spans="1:3">
      <c r="B1563" s="641" t="s">
        <v>5634</v>
      </c>
    </row>
    <row r="1564" spans="1:3">
      <c r="B1564" s="641" t="s">
        <v>5635</v>
      </c>
    </row>
    <row r="1565" spans="1:3">
      <c r="A1565" t="s">
        <v>5636</v>
      </c>
      <c r="B1565" s="641" t="s">
        <v>5637</v>
      </c>
    </row>
    <row r="1567" spans="1:3">
      <c r="B1567" s="2" t="s">
        <v>5638</v>
      </c>
    </row>
    <row r="1568" spans="1:3" ht="45">
      <c r="A1568" s="1" t="s">
        <v>5640</v>
      </c>
      <c r="B1568" s="641" t="s">
        <v>5641</v>
      </c>
    </row>
    <row r="1570" spans="1:2" ht="90">
      <c r="A1570" t="s">
        <v>5642</v>
      </c>
      <c r="B1570" s="641" t="s">
        <v>5643</v>
      </c>
    </row>
    <row r="1571" spans="1:2" ht="135">
      <c r="B1571" s="641" t="s">
        <v>5644</v>
      </c>
    </row>
    <row r="1572" spans="1:2">
      <c r="A1572" t="s">
        <v>5648</v>
      </c>
      <c r="B1572" s="667" t="s">
        <v>5650</v>
      </c>
    </row>
    <row r="1573" spans="1:2">
      <c r="A1573" t="s">
        <v>5645</v>
      </c>
      <c r="B1573" s="641" t="s">
        <v>5646</v>
      </c>
    </row>
    <row r="1574" spans="1:2">
      <c r="B1574" s="641" t="s">
        <v>5647</v>
      </c>
    </row>
    <row r="1575" spans="1:2">
      <c r="B1575" s="641" t="s">
        <v>5649</v>
      </c>
    </row>
    <row r="1576" spans="1:2">
      <c r="B1576" s="641" t="s">
        <v>5651</v>
      </c>
    </row>
    <row r="1577" spans="1:2" ht="30">
      <c r="B1577" s="641" t="s">
        <v>5652</v>
      </c>
    </row>
    <row r="1578" spans="1:2" ht="30">
      <c r="A1578" t="s">
        <v>5653</v>
      </c>
      <c r="B1578" s="641" t="s">
        <v>5654</v>
      </c>
    </row>
    <row r="1579" spans="1:2" ht="120">
      <c r="B1579" s="641" t="s">
        <v>5657</v>
      </c>
    </row>
    <row r="1580" spans="1:2" ht="30">
      <c r="B1580" s="641" t="s">
        <v>5655</v>
      </c>
    </row>
    <row r="1581" spans="1:2">
      <c r="B1581" s="641" t="s">
        <v>5656</v>
      </c>
    </row>
    <row r="1582" spans="1:2">
      <c r="B1582" s="641" t="s">
        <v>5658</v>
      </c>
    </row>
    <row r="1583" spans="1:2">
      <c r="B1583" s="641" t="s">
        <v>5659</v>
      </c>
    </row>
    <row r="1584" spans="1:2">
      <c r="A1584" s="556" t="s">
        <v>5662</v>
      </c>
      <c r="B1584" s="641" t="s">
        <v>5660</v>
      </c>
    </row>
    <row r="1585" spans="1:2">
      <c r="B1585" s="641" t="s">
        <v>5661</v>
      </c>
    </row>
    <row r="1586" spans="1:2" ht="45">
      <c r="B1586" s="641" t="s">
        <v>5663</v>
      </c>
    </row>
    <row r="1587" spans="1:2" ht="30">
      <c r="B1587" s="641" t="s">
        <v>5664</v>
      </c>
    </row>
    <row r="1588" spans="1:2" ht="30">
      <c r="A1588" t="s">
        <v>5665</v>
      </c>
      <c r="B1588" s="641" t="s">
        <v>5666</v>
      </c>
    </row>
    <row r="1589" spans="1:2">
      <c r="A1589" t="s">
        <v>5667</v>
      </c>
      <c r="B1589" s="641" t="s">
        <v>5668</v>
      </c>
    </row>
    <row r="1590" spans="1:2">
      <c r="A1590" t="s">
        <v>5669</v>
      </c>
      <c r="B1590" s="641" t="s">
        <v>5670</v>
      </c>
    </row>
    <row r="1591" spans="1:2" ht="30">
      <c r="A1591" t="s">
        <v>5671</v>
      </c>
      <c r="B1591" s="641" t="s">
        <v>5672</v>
      </c>
    </row>
    <row r="1592" spans="1:2">
      <c r="B1592" s="641" t="s">
        <v>5673</v>
      </c>
    </row>
    <row r="1593" spans="1:2">
      <c r="B1593" s="641" t="s">
        <v>5674</v>
      </c>
    </row>
    <row r="1594" spans="1:2" ht="30">
      <c r="B1594" s="261" t="s">
        <v>5675</v>
      </c>
    </row>
    <row r="1595" spans="1:2" ht="30">
      <c r="B1595" s="641" t="s">
        <v>5677</v>
      </c>
    </row>
    <row r="1596" spans="1:2">
      <c r="B1596" s="641" t="s">
        <v>5676</v>
      </c>
    </row>
    <row r="1597" spans="1:2" ht="30">
      <c r="B1597" s="641" t="s">
        <v>5678</v>
      </c>
    </row>
    <row r="1598" spans="1:2">
      <c r="B1598" s="641" t="s">
        <v>5679</v>
      </c>
    </row>
    <row r="1599" spans="1:2">
      <c r="B1599" s="641" t="s">
        <v>5680</v>
      </c>
    </row>
    <row r="1600" spans="1:2">
      <c r="B1600" s="261" t="s">
        <v>5857</v>
      </c>
    </row>
    <row r="1601" spans="1:2" ht="30">
      <c r="B1601" s="641" t="s">
        <v>5681</v>
      </c>
    </row>
    <row r="1602" spans="1:2" ht="45">
      <c r="A1602" s="1" t="s">
        <v>5682</v>
      </c>
      <c r="B1602" s="641" t="s">
        <v>5683</v>
      </c>
    </row>
    <row r="1603" spans="1:2" ht="30">
      <c r="B1603" s="641" t="s">
        <v>5684</v>
      </c>
    </row>
    <row r="1604" spans="1:2">
      <c r="B1604" s="641" t="s">
        <v>5685</v>
      </c>
    </row>
    <row r="1605" spans="1:2">
      <c r="B1605" s="641" t="s">
        <v>5686</v>
      </c>
    </row>
    <row r="1606" spans="1:2" ht="30">
      <c r="A1606" s="583">
        <v>44476</v>
      </c>
      <c r="B1606" s="641" t="s">
        <v>5687</v>
      </c>
    </row>
    <row r="1608" spans="1:2" ht="30">
      <c r="B1608" s="641" t="s">
        <v>5688</v>
      </c>
    </row>
    <row r="1609" spans="1:2">
      <c r="B1609" s="641" t="s">
        <v>5689</v>
      </c>
    </row>
    <row r="1610" spans="1:2" ht="30">
      <c r="A1610" s="583">
        <v>44477</v>
      </c>
      <c r="B1610" s="641" t="s">
        <v>5690</v>
      </c>
    </row>
    <row r="1611" spans="1:2" ht="75">
      <c r="B1611" s="641" t="s">
        <v>5691</v>
      </c>
    </row>
    <row r="1612" spans="1:2" ht="45">
      <c r="B1612" s="641" t="s">
        <v>5692</v>
      </c>
    </row>
    <row r="1613" spans="1:2">
      <c r="A1613" s="583">
        <v>44478</v>
      </c>
      <c r="B1613" s="641" t="s">
        <v>5693</v>
      </c>
    </row>
    <row r="1614" spans="1:2">
      <c r="B1614" s="641" t="s">
        <v>5695</v>
      </c>
    </row>
    <row r="1615" spans="1:2" ht="30">
      <c r="A1615" s="583">
        <v>44480</v>
      </c>
      <c r="B1615" s="641" t="s">
        <v>5694</v>
      </c>
    </row>
    <row r="1616" spans="1:2">
      <c r="A1616" t="s">
        <v>5696</v>
      </c>
      <c r="B1616" s="641" t="s">
        <v>5697</v>
      </c>
    </row>
    <row r="1617" spans="1:2">
      <c r="A1617" t="s">
        <v>5699</v>
      </c>
      <c r="B1617" s="641" t="s">
        <v>5698</v>
      </c>
    </row>
    <row r="1618" spans="1:2" ht="30">
      <c r="B1618" s="261" t="s">
        <v>5700</v>
      </c>
    </row>
    <row r="1619" spans="1:2" ht="30">
      <c r="B1619" s="641" t="s">
        <v>5701</v>
      </c>
    </row>
    <row r="1620" spans="1:2">
      <c r="A1620" t="s">
        <v>5703</v>
      </c>
      <c r="B1620" s="641" t="s">
        <v>5702</v>
      </c>
    </row>
    <row r="1621" spans="1:2" ht="30">
      <c r="B1621" s="261" t="s">
        <v>5704</v>
      </c>
    </row>
    <row r="1622" spans="1:2" ht="30">
      <c r="B1622" s="641" t="s">
        <v>5705</v>
      </c>
    </row>
    <row r="1623" spans="1:2" ht="30">
      <c r="B1623" s="641" t="s">
        <v>5706</v>
      </c>
    </row>
    <row r="1624" spans="1:2" ht="30">
      <c r="B1624" s="641" t="s">
        <v>5707</v>
      </c>
    </row>
    <row r="1625" spans="1:2" ht="30">
      <c r="B1625" s="641" t="s">
        <v>5708</v>
      </c>
    </row>
    <row r="1626" spans="1:2" ht="45">
      <c r="B1626" s="641" t="s">
        <v>5709</v>
      </c>
    </row>
    <row r="1627" spans="1:2" ht="30">
      <c r="A1627" s="587">
        <v>44484</v>
      </c>
      <c r="B1627" s="437" t="s">
        <v>5710</v>
      </c>
    </row>
    <row r="1628" spans="1:2" ht="45">
      <c r="B1628" s="641" t="s">
        <v>5711</v>
      </c>
    </row>
    <row r="1629" spans="1:2">
      <c r="A1629" t="s">
        <v>5712</v>
      </c>
      <c r="B1629" s="641" t="s">
        <v>5713</v>
      </c>
    </row>
    <row r="1630" spans="1:2" ht="30">
      <c r="A1630" t="s">
        <v>5714</v>
      </c>
      <c r="B1630" s="670" t="s">
        <v>5860</v>
      </c>
    </row>
    <row r="1631" spans="1:2">
      <c r="B1631" s="671" t="s">
        <v>5715</v>
      </c>
    </row>
    <row r="1632" spans="1:2">
      <c r="B1632" s="671" t="s">
        <v>5716</v>
      </c>
    </row>
    <row r="1633" spans="1:2">
      <c r="B1633" s="671" t="s">
        <v>5717</v>
      </c>
    </row>
    <row r="1634" spans="1:2" ht="45">
      <c r="B1634" s="671" t="s">
        <v>5718</v>
      </c>
    </row>
    <row r="1635" spans="1:2" ht="30">
      <c r="B1635" s="671" t="s">
        <v>5719</v>
      </c>
    </row>
    <row r="1636" spans="1:2" ht="60">
      <c r="B1636" s="671" t="s">
        <v>5858</v>
      </c>
    </row>
    <row r="1637" spans="1:2" ht="45">
      <c r="B1637" s="671" t="s">
        <v>5859</v>
      </c>
    </row>
    <row r="1638" spans="1:2" ht="30">
      <c r="A1638" s="583">
        <v>44488</v>
      </c>
      <c r="B1638" s="261" t="s">
        <v>5721</v>
      </c>
    </row>
    <row r="1639" spans="1:2" ht="30">
      <c r="B1639" s="261" t="s">
        <v>5720</v>
      </c>
    </row>
    <row r="1641" spans="1:2">
      <c r="A1641" s="583">
        <v>44490</v>
      </c>
      <c r="B1641" s="641" t="s">
        <v>5722</v>
      </c>
    </row>
    <row r="1642" spans="1:2">
      <c r="A1642" t="s">
        <v>5724</v>
      </c>
      <c r="B1642" s="641" t="s">
        <v>5723</v>
      </c>
    </row>
    <row r="1643" spans="1:2">
      <c r="B1643" s="641" t="s">
        <v>5725</v>
      </c>
    </row>
    <row r="1644" spans="1:2">
      <c r="A1644" t="s">
        <v>5727</v>
      </c>
      <c r="B1644" s="248" t="s">
        <v>5726</v>
      </c>
    </row>
    <row r="1645" spans="1:2" ht="60">
      <c r="A1645" t="s">
        <v>5728</v>
      </c>
      <c r="B1645" s="641" t="s">
        <v>5730</v>
      </c>
    </row>
    <row r="1646" spans="1:2" ht="60">
      <c r="A1646" s="556">
        <v>37561</v>
      </c>
      <c r="B1646" s="641" t="s">
        <v>5729</v>
      </c>
    </row>
    <row r="1647" spans="1:2" ht="90">
      <c r="A1647" t="s">
        <v>5732</v>
      </c>
      <c r="B1647" s="641" t="s">
        <v>5731</v>
      </c>
    </row>
    <row r="1649" spans="1:2" ht="45">
      <c r="A1649" t="s">
        <v>5733</v>
      </c>
      <c r="B1649" s="641" t="s">
        <v>5734</v>
      </c>
    </row>
    <row r="1651" spans="1:2" ht="409.5">
      <c r="A1651" t="s">
        <v>5735</v>
      </c>
      <c r="B1651" s="641" t="s">
        <v>5736</v>
      </c>
    </row>
    <row r="1652" spans="1:2">
      <c r="A1652" t="s">
        <v>5735</v>
      </c>
      <c r="B1652" s="261" t="s">
        <v>5737</v>
      </c>
    </row>
    <row r="1653" spans="1:2">
      <c r="B1653" s="261" t="s">
        <v>5738</v>
      </c>
    </row>
    <row r="1654" spans="1:2" ht="30">
      <c r="A1654" t="s">
        <v>5739</v>
      </c>
      <c r="B1654" s="641" t="s">
        <v>5740</v>
      </c>
    </row>
    <row r="1655" spans="1:2" ht="409.5">
      <c r="B1655" s="641" t="s">
        <v>5741</v>
      </c>
    </row>
    <row r="1656" spans="1:2" ht="75">
      <c r="B1656" s="641" t="s">
        <v>5742</v>
      </c>
    </row>
    <row r="1657" spans="1:2" ht="30">
      <c r="B1657" s="641" t="s">
        <v>5743</v>
      </c>
    </row>
    <row r="1658" spans="1:2">
      <c r="B1658" s="641" t="s">
        <v>5744</v>
      </c>
    </row>
    <row r="1659" spans="1:2" ht="30">
      <c r="B1659" s="641" t="s">
        <v>5745</v>
      </c>
    </row>
    <row r="1660" spans="1:2">
      <c r="B1660" s="641" t="s">
        <v>5746</v>
      </c>
    </row>
    <row r="1661" spans="1:2" ht="30">
      <c r="B1661" s="641" t="s">
        <v>5747</v>
      </c>
    </row>
    <row r="1662" spans="1:2" ht="30">
      <c r="B1662" s="641" t="s">
        <v>5748</v>
      </c>
    </row>
    <row r="1663" spans="1:2" ht="409.5">
      <c r="A1663" t="s">
        <v>5749</v>
      </c>
      <c r="B1663" s="261" t="s">
        <v>5754</v>
      </c>
    </row>
    <row r="1664" spans="1:2">
      <c r="B1664" s="641" t="s">
        <v>5750</v>
      </c>
    </row>
    <row r="1665" spans="1:2" ht="45">
      <c r="A1665" t="s">
        <v>5751</v>
      </c>
      <c r="B1665" s="641" t="s">
        <v>5752</v>
      </c>
    </row>
    <row r="1666" spans="1:2" ht="75">
      <c r="B1666" s="641" t="s">
        <v>5753</v>
      </c>
    </row>
    <row r="1667" spans="1:2" ht="180">
      <c r="B1667" s="641" t="s">
        <v>5757</v>
      </c>
    </row>
    <row r="1668" spans="1:2" ht="180">
      <c r="A1668" t="s">
        <v>5756</v>
      </c>
      <c r="B1668" s="641" t="s">
        <v>5755</v>
      </c>
    </row>
    <row r="1669" spans="1:2" ht="45">
      <c r="B1669" s="641" t="s">
        <v>5758</v>
      </c>
    </row>
    <row r="1671" spans="1:2" ht="45">
      <c r="B1671" s="261" t="s">
        <v>5759</v>
      </c>
    </row>
    <row r="1672" spans="1:2" ht="225">
      <c r="A1672" s="556">
        <v>43405</v>
      </c>
      <c r="B1672" s="641" t="s">
        <v>5760</v>
      </c>
    </row>
    <row r="1673" spans="1:2" ht="105">
      <c r="A1673" s="556">
        <v>44518</v>
      </c>
      <c r="B1673" s="641" t="s">
        <v>5761</v>
      </c>
    </row>
    <row r="1674" spans="1:2" ht="75">
      <c r="B1674" s="641" t="s">
        <v>5762</v>
      </c>
    </row>
    <row r="1675" spans="1:2" ht="135">
      <c r="B1675" s="641" t="s">
        <v>5763</v>
      </c>
    </row>
    <row r="1676" spans="1:2" ht="30">
      <c r="A1676" t="s">
        <v>5764</v>
      </c>
      <c r="B1676" s="641" t="s">
        <v>5765</v>
      </c>
    </row>
    <row r="1677" spans="1:2" ht="30">
      <c r="B1677" s="641" t="s">
        <v>5766</v>
      </c>
    </row>
    <row r="1679" spans="1:2" ht="45">
      <c r="B1679" s="641" t="s">
        <v>5767</v>
      </c>
    </row>
    <row r="1680" spans="1:2" ht="45">
      <c r="B1680" s="641" t="s">
        <v>5768</v>
      </c>
    </row>
    <row r="1681" spans="1:2" ht="30">
      <c r="B1681" s="641" t="s">
        <v>5769</v>
      </c>
    </row>
    <row r="1682" spans="1:2">
      <c r="A1682" t="s">
        <v>5771</v>
      </c>
      <c r="B1682" s="641" t="s">
        <v>5770</v>
      </c>
    </row>
    <row r="1683" spans="1:2">
      <c r="A1683" t="s">
        <v>5772</v>
      </c>
      <c r="B1683" s="641" t="s">
        <v>5773</v>
      </c>
    </row>
    <row r="1684" spans="1:2" ht="60">
      <c r="A1684" t="s">
        <v>5774</v>
      </c>
      <c r="B1684" s="641" t="s">
        <v>5775</v>
      </c>
    </row>
    <row r="1685" spans="1:2">
      <c r="A1685" t="s">
        <v>5776</v>
      </c>
      <c r="B1685" s="641" t="s">
        <v>5777</v>
      </c>
    </row>
    <row r="1686" spans="1:2" ht="75">
      <c r="B1686" s="641" t="s">
        <v>5778</v>
      </c>
    </row>
    <row r="1687" spans="1:2" ht="45">
      <c r="B1687" s="641" t="s">
        <v>5779</v>
      </c>
    </row>
    <row r="1689" spans="1:2" ht="30">
      <c r="B1689" s="641" t="s">
        <v>5783</v>
      </c>
    </row>
    <row r="1690" spans="1:2" ht="90">
      <c r="A1690" t="s">
        <v>5780</v>
      </c>
      <c r="B1690" s="641" t="s">
        <v>5782</v>
      </c>
    </row>
    <row r="1691" spans="1:2">
      <c r="B1691" s="261" t="s">
        <v>5789</v>
      </c>
    </row>
    <row r="1692" spans="1:2">
      <c r="A1692" t="s">
        <v>5781</v>
      </c>
    </row>
    <row r="1693" spans="1:2" ht="75">
      <c r="B1693" s="261" t="s">
        <v>5784</v>
      </c>
    </row>
    <row r="1694" spans="1:2" ht="30">
      <c r="B1694" s="261" t="s">
        <v>5785</v>
      </c>
    </row>
    <row r="1695" spans="1:2">
      <c r="A1695" t="s">
        <v>5787</v>
      </c>
      <c r="B1695" s="641" t="s">
        <v>5786</v>
      </c>
    </row>
    <row r="1696" spans="1:2">
      <c r="B1696" s="641" t="s">
        <v>5788</v>
      </c>
    </row>
    <row r="1697" spans="1:2">
      <c r="A1697" t="s">
        <v>5790</v>
      </c>
      <c r="B1697" s="641" t="s">
        <v>5794</v>
      </c>
    </row>
    <row r="1698" spans="1:2">
      <c r="B1698" s="641" t="s">
        <v>5791</v>
      </c>
    </row>
    <row r="1699" spans="1:2">
      <c r="B1699" s="641" t="s">
        <v>5792</v>
      </c>
    </row>
    <row r="1700" spans="1:2">
      <c r="B1700" s="641" t="s">
        <v>5793</v>
      </c>
    </row>
    <row r="1701" spans="1:2">
      <c r="B1701" s="391" t="s">
        <v>5795</v>
      </c>
    </row>
    <row r="1702" spans="1:2">
      <c r="B1702" s="641" t="s">
        <v>5796</v>
      </c>
    </row>
    <row r="1703" spans="1:2" ht="89.25" customHeight="1">
      <c r="A1703" t="s">
        <v>5797</v>
      </c>
      <c r="B1703" s="641" t="s">
        <v>5798</v>
      </c>
    </row>
    <row r="1704" spans="1:2" ht="120">
      <c r="B1704" s="641" t="s">
        <v>5799</v>
      </c>
    </row>
    <row r="1705" spans="1:2">
      <c r="A1705" t="s">
        <v>5800</v>
      </c>
      <c r="B1705" s="641" t="s">
        <v>5801</v>
      </c>
    </row>
    <row r="1706" spans="1:2">
      <c r="B1706" s="641" t="s">
        <v>5802</v>
      </c>
    </row>
    <row r="1707" spans="1:2" ht="30">
      <c r="A1707" s="583">
        <v>44509</v>
      </c>
      <c r="B1707" s="641" t="s">
        <v>5803</v>
      </c>
    </row>
    <row r="1708" spans="1:2">
      <c r="B1708" s="641" t="s">
        <v>5804</v>
      </c>
    </row>
    <row r="1709" spans="1:2">
      <c r="B1709" s="641" t="s">
        <v>5805</v>
      </c>
    </row>
    <row r="1710" spans="1:2" ht="30">
      <c r="A1710" t="s">
        <v>5806</v>
      </c>
      <c r="B1710" s="641" t="s">
        <v>5807</v>
      </c>
    </row>
    <row r="1711" spans="1:2">
      <c r="B1711" s="261" t="s">
        <v>5808</v>
      </c>
    </row>
    <row r="1712" spans="1:2">
      <c r="B1712" s="641" t="s">
        <v>5809</v>
      </c>
    </row>
    <row r="1713" spans="1:2" ht="60">
      <c r="B1713" s="641" t="s">
        <v>5810</v>
      </c>
    </row>
    <row r="1714" spans="1:2">
      <c r="B1714" s="641" t="s">
        <v>5811</v>
      </c>
    </row>
    <row r="1715" spans="1:2" ht="30">
      <c r="B1715" s="641" t="s">
        <v>5812</v>
      </c>
    </row>
    <row r="1716" spans="1:2">
      <c r="B1716" s="248" t="s">
        <v>5813</v>
      </c>
    </row>
    <row r="1717" spans="1:2" ht="30">
      <c r="B1717" s="391" t="s">
        <v>5814</v>
      </c>
    </row>
    <row r="1718" spans="1:2">
      <c r="B1718" s="641" t="s">
        <v>5815</v>
      </c>
    </row>
    <row r="1719" spans="1:2">
      <c r="B1719" s="641" t="s">
        <v>5816</v>
      </c>
    </row>
    <row r="1720" spans="1:2">
      <c r="B1720" s="641" t="s">
        <v>5817</v>
      </c>
    </row>
    <row r="1721" spans="1:2">
      <c r="B1721" s="391" t="s">
        <v>5818</v>
      </c>
    </row>
    <row r="1722" spans="1:2" ht="45">
      <c r="B1722" s="641" t="s">
        <v>5819</v>
      </c>
    </row>
    <row r="1723" spans="1:2">
      <c r="B1723" s="641" t="s">
        <v>5820</v>
      </c>
    </row>
    <row r="1724" spans="1:2" ht="45">
      <c r="B1724" s="641" t="s">
        <v>5821</v>
      </c>
    </row>
    <row r="1725" spans="1:2">
      <c r="B1725" s="641" t="s">
        <v>5822</v>
      </c>
    </row>
    <row r="1726" spans="1:2">
      <c r="A1726" t="s">
        <v>5823</v>
      </c>
      <c r="B1726" s="641" t="s">
        <v>5824</v>
      </c>
    </row>
    <row r="1727" spans="1:2">
      <c r="B1727" s="641" t="s">
        <v>5825</v>
      </c>
    </row>
    <row r="1728" spans="1:2">
      <c r="B1728" s="641" t="s">
        <v>5826</v>
      </c>
    </row>
    <row r="1729" spans="1:2">
      <c r="B1729" s="641" t="s">
        <v>5827</v>
      </c>
    </row>
    <row r="1730" spans="1:2" ht="30">
      <c r="B1730" s="641" t="s">
        <v>5828</v>
      </c>
    </row>
    <row r="1731" spans="1:2">
      <c r="B1731" s="641" t="s">
        <v>5829</v>
      </c>
    </row>
    <row r="1732" spans="1:2">
      <c r="B1732" s="641" t="s">
        <v>5830</v>
      </c>
    </row>
    <row r="1733" spans="1:2" ht="30">
      <c r="B1733" s="641" t="s">
        <v>5831</v>
      </c>
    </row>
    <row r="1734" spans="1:2">
      <c r="B1734" s="641" t="s">
        <v>5832</v>
      </c>
    </row>
    <row r="1735" spans="1:2">
      <c r="B1735" s="641" t="s">
        <v>5833</v>
      </c>
    </row>
    <row r="1736" spans="1:2">
      <c r="B1736" s="641" t="s">
        <v>5834</v>
      </c>
    </row>
    <row r="1737" spans="1:2">
      <c r="A1737" t="s">
        <v>5835</v>
      </c>
      <c r="B1737" s="641" t="s">
        <v>5836</v>
      </c>
    </row>
    <row r="1738" spans="1:2">
      <c r="A1738" t="s">
        <v>5838</v>
      </c>
      <c r="B1738" s="641" t="s">
        <v>5837</v>
      </c>
    </row>
    <row r="1739" spans="1:2" ht="30">
      <c r="B1739" s="391" t="s">
        <v>5839</v>
      </c>
    </row>
    <row r="1740" spans="1:2" ht="60">
      <c r="B1740" s="641" t="s">
        <v>5840</v>
      </c>
    </row>
    <row r="1741" spans="1:2">
      <c r="A1741" t="s">
        <v>5841</v>
      </c>
      <c r="B1741" s="641" t="s">
        <v>5842</v>
      </c>
    </row>
    <row r="1742" spans="1:2" ht="30">
      <c r="B1742" s="641" t="s">
        <v>5843</v>
      </c>
    </row>
    <row r="1743" spans="1:2" ht="75">
      <c r="B1743" s="261" t="s">
        <v>5844</v>
      </c>
    </row>
    <row r="1744" spans="1:2" ht="30">
      <c r="B1744" s="641" t="s">
        <v>5845</v>
      </c>
    </row>
    <row r="1745" spans="1:2" ht="30">
      <c r="B1745" s="641" t="s">
        <v>5846</v>
      </c>
    </row>
    <row r="1746" spans="1:2">
      <c r="B1746" s="641" t="s">
        <v>5847</v>
      </c>
    </row>
    <row r="1747" spans="1:2">
      <c r="B1747" s="641" t="s">
        <v>5848</v>
      </c>
    </row>
    <row r="1749" spans="1:2" ht="45">
      <c r="A1749" t="s">
        <v>5849</v>
      </c>
      <c r="B1749" s="391" t="s">
        <v>5850</v>
      </c>
    </row>
    <row r="1750" spans="1:2" ht="30">
      <c r="B1750" s="641" t="s">
        <v>5851</v>
      </c>
    </row>
    <row r="1751" spans="1:2">
      <c r="B1751" s="641" t="s">
        <v>5852</v>
      </c>
    </row>
    <row r="1752" spans="1:2">
      <c r="B1752" s="641" t="s">
        <v>5853</v>
      </c>
    </row>
    <row r="1753" spans="1:2">
      <c r="B1753" s="641" t="s">
        <v>5855</v>
      </c>
    </row>
    <row r="1754" spans="1:2" ht="30">
      <c r="B1754" s="669" t="s">
        <v>5856</v>
      </c>
    </row>
    <row r="1755" spans="1:2">
      <c r="A1755" t="s">
        <v>5861</v>
      </c>
      <c r="B1755" s="391" t="s">
        <v>5862</v>
      </c>
    </row>
    <row r="1757" spans="1:2">
      <c r="A1757" t="s">
        <v>5863</v>
      </c>
      <c r="B1757" s="641" t="s">
        <v>5864</v>
      </c>
    </row>
    <row r="1758" spans="1:2" ht="75">
      <c r="B1758" s="261" t="s">
        <v>5865</v>
      </c>
    </row>
    <row r="1759" spans="1:2" ht="45">
      <c r="B1759" s="641" t="s">
        <v>5866</v>
      </c>
    </row>
    <row r="1760" spans="1:2">
      <c r="B1760" s="641" t="s">
        <v>5867</v>
      </c>
    </row>
    <row r="1761" spans="1:2" ht="37.5">
      <c r="B1761" s="672" t="s">
        <v>5868</v>
      </c>
    </row>
    <row r="1762" spans="1:2" ht="30">
      <c r="B1762" s="641" t="s">
        <v>5869</v>
      </c>
    </row>
    <row r="1763" spans="1:2" ht="30">
      <c r="A1763" t="s">
        <v>5871</v>
      </c>
      <c r="B1763" s="641" t="s">
        <v>5870</v>
      </c>
    </row>
    <row r="1764" spans="1:2">
      <c r="B1764" s="641" t="s">
        <v>5872</v>
      </c>
    </row>
    <row r="1765" spans="1:2">
      <c r="B1765" s="641" t="s">
        <v>5873</v>
      </c>
    </row>
    <row r="1766" spans="1:2">
      <c r="B1766" s="641" t="s">
        <v>5874</v>
      </c>
    </row>
    <row r="1767" spans="1:2">
      <c r="B1767" s="641" t="s">
        <v>5876</v>
      </c>
    </row>
    <row r="1768" spans="1:2" ht="30">
      <c r="B1768" s="641" t="s">
        <v>5875</v>
      </c>
    </row>
    <row r="1769" spans="1:2" ht="75">
      <c r="B1769" s="641" t="s">
        <v>5877</v>
      </c>
    </row>
    <row r="1770" spans="1:2" ht="30">
      <c r="B1770" s="641" t="s">
        <v>5878</v>
      </c>
    </row>
    <row r="1771" spans="1:2" ht="60">
      <c r="B1771" s="668" t="s">
        <v>5879</v>
      </c>
    </row>
    <row r="1772" spans="1:2" ht="75">
      <c r="B1772" s="641" t="s">
        <v>5880</v>
      </c>
    </row>
    <row r="1773" spans="1:2" ht="105">
      <c r="B1773" s="641" t="s">
        <v>5881</v>
      </c>
    </row>
    <row r="1774" spans="1:2" ht="90">
      <c r="B1774" s="641" t="s">
        <v>5890</v>
      </c>
    </row>
    <row r="1775" spans="1:2" ht="30">
      <c r="A1775" t="s">
        <v>5882</v>
      </c>
      <c r="B1775" s="641" t="s">
        <v>5883</v>
      </c>
    </row>
    <row r="1777" spans="1:2">
      <c r="A1777" t="s">
        <v>5884</v>
      </c>
      <c r="B1777" s="641" t="s">
        <v>1094</v>
      </c>
    </row>
    <row r="1778" spans="1:2">
      <c r="B1778" s="641" t="s">
        <v>5885</v>
      </c>
    </row>
    <row r="1779" spans="1:2">
      <c r="B1779" s="641" t="s">
        <v>5886</v>
      </c>
    </row>
    <row r="1780" spans="1:2">
      <c r="B1780" s="641" t="s">
        <v>5887</v>
      </c>
    </row>
    <row r="1781" spans="1:2">
      <c r="B1781" s="641" t="s">
        <v>5888</v>
      </c>
    </row>
    <row r="1782" spans="1:2">
      <c r="A1782" s="583">
        <v>44566</v>
      </c>
      <c r="B1782" s="641" t="s">
        <v>5889</v>
      </c>
    </row>
    <row r="1783" spans="1:2" ht="60">
      <c r="A1783" t="s">
        <v>5891</v>
      </c>
      <c r="B1783" s="641" t="s">
        <v>5892</v>
      </c>
    </row>
    <row r="1784" spans="1:2">
      <c r="A1784" s="583">
        <v>44567</v>
      </c>
      <c r="B1784" s="641" t="s">
        <v>5893</v>
      </c>
    </row>
    <row r="1785" spans="1:2">
      <c r="B1785" s="641" t="s">
        <v>5894</v>
      </c>
    </row>
    <row r="1786" spans="1:2">
      <c r="A1786" t="s">
        <v>5896</v>
      </c>
      <c r="B1786" s="641" t="s">
        <v>5895</v>
      </c>
    </row>
    <row r="1787" spans="1:2" s="252" customFormat="1">
      <c r="B1787" s="261" t="s">
        <v>5897</v>
      </c>
    </row>
    <row r="1788" spans="1:2" s="252" customFormat="1" ht="210">
      <c r="A1788" s="587">
        <v>44568</v>
      </c>
      <c r="B1788" s="261" t="s">
        <v>5911</v>
      </c>
    </row>
    <row r="1789" spans="1:2" ht="409.5">
      <c r="A1789" s="673"/>
      <c r="B1789" s="641" t="s">
        <v>5898</v>
      </c>
    </row>
    <row r="1790" spans="1:2" ht="60">
      <c r="B1790" s="641" t="s">
        <v>5899</v>
      </c>
    </row>
    <row r="1791" spans="1:2" ht="30">
      <c r="A1791" t="s">
        <v>5900</v>
      </c>
      <c r="B1791" s="641" t="s">
        <v>5901</v>
      </c>
    </row>
    <row r="1792" spans="1:2">
      <c r="B1792" s="641" t="s">
        <v>5902</v>
      </c>
    </row>
    <row r="1793" spans="1:2" ht="90">
      <c r="A1793" t="s">
        <v>5903</v>
      </c>
      <c r="B1793" s="641" t="s">
        <v>5912</v>
      </c>
    </row>
    <row r="1794" spans="1:2" ht="105">
      <c r="B1794" s="641" t="s">
        <v>5904</v>
      </c>
    </row>
    <row r="1795" spans="1:2" ht="150">
      <c r="B1795" s="641" t="s">
        <v>5905</v>
      </c>
    </row>
    <row r="1796" spans="1:2">
      <c r="B1796" s="391" t="s">
        <v>5906</v>
      </c>
    </row>
    <row r="1797" spans="1:2" ht="30">
      <c r="B1797" s="391" t="s">
        <v>5907</v>
      </c>
    </row>
    <row r="1798" spans="1:2" ht="30">
      <c r="B1798" s="391" t="s">
        <v>5908</v>
      </c>
    </row>
    <row r="1799" spans="1:2" ht="30">
      <c r="A1799" s="583">
        <v>44573</v>
      </c>
      <c r="B1799" s="391" t="s">
        <v>5909</v>
      </c>
    </row>
    <row r="1800" spans="1:2" ht="45">
      <c r="B1800" s="641" t="s">
        <v>5910</v>
      </c>
    </row>
    <row r="1801" spans="1:2" ht="45">
      <c r="B1801" s="641" t="s">
        <v>5913</v>
      </c>
    </row>
    <row r="1802" spans="1:2">
      <c r="B1802" s="641" t="s">
        <v>5914</v>
      </c>
    </row>
    <row r="1803" spans="1:2" ht="30">
      <c r="B1803" s="641" t="s">
        <v>5915</v>
      </c>
    </row>
    <row r="1804" spans="1:2" ht="30">
      <c r="B1804" s="391" t="s">
        <v>5916</v>
      </c>
    </row>
    <row r="1805" spans="1:2" ht="30">
      <c r="A1805" t="s">
        <v>5917</v>
      </c>
      <c r="B1805" s="674" t="s">
        <v>5918</v>
      </c>
    </row>
    <row r="1806" spans="1:2">
      <c r="B1806" s="641" t="s">
        <v>5919</v>
      </c>
    </row>
    <row r="1807" spans="1:2">
      <c r="B1807" s="641" t="s">
        <v>5920</v>
      </c>
    </row>
    <row r="1808" spans="1:2">
      <c r="B1808" s="675" t="s">
        <v>5921</v>
      </c>
    </row>
    <row r="1809" spans="1:2" ht="30">
      <c r="B1809" s="675" t="s">
        <v>5922</v>
      </c>
    </row>
    <row r="1810" spans="1:2" ht="60">
      <c r="B1810" s="675" t="s">
        <v>5923</v>
      </c>
    </row>
    <row r="1811" spans="1:2">
      <c r="B1811" s="675" t="s">
        <v>5924</v>
      </c>
    </row>
    <row r="1812" spans="1:2" ht="30">
      <c r="B1812" s="641" t="s">
        <v>5925</v>
      </c>
    </row>
    <row r="1813" spans="1:2">
      <c r="A1813" t="s">
        <v>5926</v>
      </c>
      <c r="B1813" s="641" t="s">
        <v>5927</v>
      </c>
    </row>
    <row r="1814" spans="1:2">
      <c r="B1814" s="641" t="s">
        <v>5928</v>
      </c>
    </row>
    <row r="1815" spans="1:2">
      <c r="B1815" s="641" t="s">
        <v>5929</v>
      </c>
    </row>
    <row r="1816" spans="1:2" ht="30">
      <c r="B1816" s="641" t="s">
        <v>5934</v>
      </c>
    </row>
    <row r="1817" spans="1:2">
      <c r="B1817" s="641" t="s">
        <v>5930</v>
      </c>
    </row>
    <row r="1818" spans="1:2">
      <c r="B1818" s="641" t="s">
        <v>5931</v>
      </c>
    </row>
    <row r="1819" spans="1:2">
      <c r="B1819" s="641" t="s">
        <v>5932</v>
      </c>
    </row>
    <row r="1820" spans="1:2" ht="45">
      <c r="B1820" s="641" t="s">
        <v>5933</v>
      </c>
    </row>
    <row r="1821" spans="1:2">
      <c r="B1821" s="641" t="s">
        <v>5935</v>
      </c>
    </row>
    <row r="1822" spans="1:2">
      <c r="A1822" s="556">
        <v>43831</v>
      </c>
      <c r="B1822" s="641" t="s">
        <v>5936</v>
      </c>
    </row>
    <row r="1823" spans="1:2">
      <c r="B1823" s="641" t="s">
        <v>5937</v>
      </c>
    </row>
    <row r="1824" spans="1:2" ht="30">
      <c r="B1824" s="641" t="s">
        <v>5938</v>
      </c>
    </row>
    <row r="1825" spans="1:2" ht="60">
      <c r="B1825" s="641" t="s">
        <v>5939</v>
      </c>
    </row>
    <row r="1826" spans="1:2">
      <c r="B1826" s="641" t="s">
        <v>5940</v>
      </c>
    </row>
    <row r="1827" spans="1:2" ht="30">
      <c r="B1827" s="641" t="s">
        <v>5941</v>
      </c>
    </row>
    <row r="1828" spans="1:2">
      <c r="B1828" s="641" t="s">
        <v>5942</v>
      </c>
    </row>
    <row r="1829" spans="1:2">
      <c r="B1829" s="641" t="s">
        <v>5943</v>
      </c>
    </row>
    <row r="1830" spans="1:2" ht="27" customHeight="1">
      <c r="B1830" s="676" t="s">
        <v>5944</v>
      </c>
    </row>
    <row r="1831" spans="1:2">
      <c r="B1831" s="641" t="s">
        <v>5945</v>
      </c>
    </row>
    <row r="1832" spans="1:2">
      <c r="B1832" s="641" t="s">
        <v>5946</v>
      </c>
    </row>
    <row r="1833" spans="1:2">
      <c r="B1833" s="641" t="s">
        <v>5947</v>
      </c>
    </row>
    <row r="1834" spans="1:2" ht="60">
      <c r="B1834" s="391" t="s">
        <v>5948</v>
      </c>
    </row>
    <row r="1835" spans="1:2">
      <c r="B1835" s="641" t="s">
        <v>5949</v>
      </c>
    </row>
    <row r="1836" spans="1:2">
      <c r="B1836" s="677" t="s">
        <v>5950</v>
      </c>
    </row>
    <row r="1837" spans="1:2">
      <c r="B1837" s="641" t="s">
        <v>5951</v>
      </c>
    </row>
    <row r="1838" spans="1:2">
      <c r="B1838" s="641" t="s">
        <v>5952</v>
      </c>
    </row>
    <row r="1839" spans="1:2">
      <c r="A1839" t="s">
        <v>5985</v>
      </c>
      <c r="B1839" s="641" t="s">
        <v>5953</v>
      </c>
    </row>
    <row r="1840" spans="1:2" ht="30">
      <c r="B1840" s="387" t="s">
        <v>5954</v>
      </c>
    </row>
    <row r="1841" spans="1:2">
      <c r="B1841" s="641" t="s">
        <v>5955</v>
      </c>
    </row>
    <row r="1842" spans="1:2">
      <c r="B1842" s="387" t="s">
        <v>5956</v>
      </c>
    </row>
    <row r="1843" spans="1:2" ht="30">
      <c r="B1843" s="387" t="s">
        <v>5957</v>
      </c>
    </row>
    <row r="1844" spans="1:2">
      <c r="B1844" s="641" t="s">
        <v>5958</v>
      </c>
    </row>
    <row r="1845" spans="1:2" ht="30">
      <c r="B1845" s="641" t="s">
        <v>5959</v>
      </c>
    </row>
    <row r="1846" spans="1:2" ht="30">
      <c r="B1846" s="641" t="s">
        <v>5960</v>
      </c>
    </row>
    <row r="1848" spans="1:2">
      <c r="B1848" s="387" t="s">
        <v>5961</v>
      </c>
    </row>
    <row r="1849" spans="1:2">
      <c r="B1849" s="641" t="s">
        <v>5962</v>
      </c>
    </row>
    <row r="1850" spans="1:2" ht="30">
      <c r="B1850" s="641" t="s">
        <v>5963</v>
      </c>
    </row>
    <row r="1851" spans="1:2" ht="30">
      <c r="B1851" s="387" t="s">
        <v>5964</v>
      </c>
    </row>
    <row r="1852" spans="1:2">
      <c r="B1852" s="641" t="s">
        <v>5965</v>
      </c>
    </row>
    <row r="1853" spans="1:2" ht="30">
      <c r="A1853" s="1" t="s">
        <v>5966</v>
      </c>
      <c r="B1853" s="641" t="s">
        <v>5967</v>
      </c>
    </row>
    <row r="1854" spans="1:2">
      <c r="B1854" s="641" t="s">
        <v>5968</v>
      </c>
    </row>
    <row r="1855" spans="1:2" ht="300">
      <c r="B1855" s="641" t="s">
        <v>5976</v>
      </c>
    </row>
    <row r="1856" spans="1:2">
      <c r="B1856" s="641" t="s">
        <v>5969</v>
      </c>
    </row>
    <row r="1857" spans="1:2">
      <c r="B1857" s="641" t="s">
        <v>5970</v>
      </c>
    </row>
    <row r="1858" spans="1:2">
      <c r="B1858" s="641" t="s">
        <v>5971</v>
      </c>
    </row>
    <row r="1859" spans="1:2" ht="30">
      <c r="A1859" t="s">
        <v>5972</v>
      </c>
      <c r="B1859" s="641" t="s">
        <v>5974</v>
      </c>
    </row>
    <row r="1860" spans="1:2">
      <c r="B1860" s="641" t="s">
        <v>5973</v>
      </c>
    </row>
    <row r="1861" spans="1:2" ht="30">
      <c r="B1861" s="641" t="s">
        <v>5975</v>
      </c>
    </row>
    <row r="1862" spans="1:2">
      <c r="A1862" t="s">
        <v>5984</v>
      </c>
      <c r="B1862" s="641" t="s">
        <v>5977</v>
      </c>
    </row>
    <row r="1864" spans="1:2" ht="30">
      <c r="A1864" t="s">
        <v>5981</v>
      </c>
      <c r="B1864" s="641" t="s">
        <v>5978</v>
      </c>
    </row>
    <row r="1865" spans="1:2">
      <c r="A1865" s="556">
        <v>11324</v>
      </c>
      <c r="B1865" s="641" t="s">
        <v>5979</v>
      </c>
    </row>
    <row r="1866" spans="1:2" ht="30">
      <c r="B1866" s="641" t="s">
        <v>5980</v>
      </c>
    </row>
    <row r="1867" spans="1:2" ht="75">
      <c r="A1867" t="s">
        <v>5982</v>
      </c>
      <c r="B1867" s="641" t="s">
        <v>5983</v>
      </c>
    </row>
    <row r="1868" spans="1:2">
      <c r="A1868" t="s">
        <v>6048</v>
      </c>
      <c r="B1868" s="641" t="s">
        <v>6049</v>
      </c>
    </row>
    <row r="1869" spans="1:2" ht="30">
      <c r="A1869" t="s">
        <v>6050</v>
      </c>
      <c r="B1869" s="641" t="s">
        <v>6051</v>
      </c>
    </row>
    <row r="1870" spans="1:2" s="252" customFormat="1" ht="390">
      <c r="B1870" s="261" t="s">
        <v>6052</v>
      </c>
    </row>
    <row r="1871" spans="1:2" s="252" customFormat="1" ht="409.5">
      <c r="B1871" s="261" t="s">
        <v>6053</v>
      </c>
    </row>
    <row r="1872" spans="1:2" ht="30">
      <c r="A1872" t="s">
        <v>6055</v>
      </c>
      <c r="B1872" s="641" t="s">
        <v>6056</v>
      </c>
    </row>
    <row r="1873" spans="1:2" ht="75">
      <c r="A1873" t="s">
        <v>6058</v>
      </c>
      <c r="B1873" s="641" t="s">
        <v>6057</v>
      </c>
    </row>
    <row r="1874" spans="1:2">
      <c r="B1874" s="641" t="s">
        <v>6059</v>
      </c>
    </row>
    <row r="1875" spans="1:2">
      <c r="B1875" s="641" t="s">
        <v>6060</v>
      </c>
    </row>
    <row r="1876" spans="1:2">
      <c r="B1876" s="641" t="s">
        <v>6061</v>
      </c>
    </row>
    <row r="1877" spans="1:2" ht="30">
      <c r="A1877" t="s">
        <v>6062</v>
      </c>
      <c r="B1877" s="641" t="s">
        <v>6063</v>
      </c>
    </row>
    <row r="1878" spans="1:2" ht="30">
      <c r="B1878" s="641" t="s">
        <v>6066</v>
      </c>
    </row>
    <row r="1879" spans="1:2" ht="30">
      <c r="A1879" t="s">
        <v>6067</v>
      </c>
      <c r="B1879" s="641" t="s">
        <v>6068</v>
      </c>
    </row>
    <row r="1880" spans="1:2" ht="60">
      <c r="A1880" t="s">
        <v>6077</v>
      </c>
      <c r="B1880" s="641" t="s">
        <v>6080</v>
      </c>
    </row>
    <row r="1881" spans="1:2">
      <c r="B1881" s="641" t="s">
        <v>6078</v>
      </c>
    </row>
    <row r="1882" spans="1:2" ht="45">
      <c r="B1882" s="679" t="s">
        <v>6084</v>
      </c>
    </row>
    <row r="1883" spans="1:2">
      <c r="B1883" s="641" t="s">
        <v>6079</v>
      </c>
    </row>
    <row r="1884" spans="1:2">
      <c r="A1884" t="s">
        <v>6081</v>
      </c>
      <c r="B1884" s="261" t="s">
        <v>6082</v>
      </c>
    </row>
    <row r="1885" spans="1:2" ht="45">
      <c r="B1885" s="641" t="s">
        <v>6087</v>
      </c>
    </row>
    <row r="1886" spans="1:2" ht="30">
      <c r="A1886" t="s">
        <v>6083</v>
      </c>
      <c r="B1886" s="641" t="s">
        <v>6085</v>
      </c>
    </row>
    <row r="1887" spans="1:2">
      <c r="B1887" s="391" t="s">
        <v>6086</v>
      </c>
    </row>
    <row r="1888" spans="1:2" ht="60">
      <c r="B1888" s="261" t="s">
        <v>6088</v>
      </c>
    </row>
    <row r="1889" spans="1:2">
      <c r="A1889" t="s">
        <v>6092</v>
      </c>
      <c r="B1889" s="641" t="s">
        <v>6089</v>
      </c>
    </row>
    <row r="1890" spans="1:2">
      <c r="B1890" s="641" t="s">
        <v>6090</v>
      </c>
    </row>
    <row r="1891" spans="1:2">
      <c r="B1891" s="641" t="s">
        <v>6091</v>
      </c>
    </row>
    <row r="1892" spans="1:2">
      <c r="B1892" s="641" t="s">
        <v>6093</v>
      </c>
    </row>
    <row r="1893" spans="1:2" ht="30">
      <c r="B1893" s="641" t="s">
        <v>6094</v>
      </c>
    </row>
    <row r="1894" spans="1:2">
      <c r="B1894" s="641" t="s">
        <v>6095</v>
      </c>
    </row>
    <row r="1895" spans="1:2" ht="135">
      <c r="B1895" s="641" t="s">
        <v>6096</v>
      </c>
    </row>
    <row r="1896" spans="1:2" ht="105">
      <c r="B1896" s="641" t="s">
        <v>6097</v>
      </c>
    </row>
    <row r="1897" spans="1:2">
      <c r="B1897" s="641" t="s">
        <v>6098</v>
      </c>
    </row>
    <row r="1898" spans="1:2">
      <c r="A1898" t="s">
        <v>6099</v>
      </c>
      <c r="B1898" s="641" t="s">
        <v>6100</v>
      </c>
    </row>
    <row r="1900" spans="1:2">
      <c r="B1900" s="391" t="s">
        <v>6101</v>
      </c>
    </row>
    <row r="1901" spans="1:2">
      <c r="A1901" t="s">
        <v>6102</v>
      </c>
      <c r="B1901" s="641" t="s">
        <v>6103</v>
      </c>
    </row>
    <row r="1902" spans="1:2" ht="45">
      <c r="B1902" s="641" t="s">
        <v>6104</v>
      </c>
    </row>
    <row r="1903" spans="1:2" ht="30.75">
      <c r="B1903" s="391" t="s">
        <v>6110</v>
      </c>
    </row>
    <row r="1904" spans="1:2" ht="30">
      <c r="B1904" s="391" t="s">
        <v>6105</v>
      </c>
    </row>
    <row r="1905" spans="1:2">
      <c r="B1905" s="641" t="s">
        <v>6106</v>
      </c>
    </row>
    <row r="1906" spans="1:2">
      <c r="B1906" s="641" t="s">
        <v>6107</v>
      </c>
    </row>
    <row r="1907" spans="1:2">
      <c r="B1907" s="641" t="s">
        <v>6108</v>
      </c>
    </row>
    <row r="1908" spans="1:2" ht="30">
      <c r="B1908" s="680" t="s">
        <v>6109</v>
      </c>
    </row>
    <row r="1909" spans="1:2">
      <c r="A1909" t="s">
        <v>6112</v>
      </c>
      <c r="B1909" s="368" t="s">
        <v>6111</v>
      </c>
    </row>
    <row r="1910" spans="1:2">
      <c r="B1910" s="641" t="s">
        <v>6113</v>
      </c>
    </row>
    <row r="1911" spans="1:2">
      <c r="B1911" s="391" t="s">
        <v>6114</v>
      </c>
    </row>
    <row r="1912" spans="1:2" ht="30">
      <c r="B1912" s="641" t="s">
        <v>6115</v>
      </c>
    </row>
    <row r="1913" spans="1:2" ht="30">
      <c r="B1913" s="641" t="s">
        <v>6116</v>
      </c>
    </row>
    <row r="1914" spans="1:2">
      <c r="B1914" s="641" t="s">
        <v>6117</v>
      </c>
    </row>
    <row r="1915" spans="1:2">
      <c r="A1915" t="s">
        <v>6118</v>
      </c>
      <c r="B1915" s="641" t="s">
        <v>6119</v>
      </c>
    </row>
    <row r="1916" spans="1:2">
      <c r="B1916" s="641" t="s">
        <v>6120</v>
      </c>
    </row>
    <row r="1917" spans="1:2">
      <c r="B1917" s="641" t="s">
        <v>6121</v>
      </c>
    </row>
    <row r="1918" spans="1:2">
      <c r="B1918" s="641" t="s">
        <v>6122</v>
      </c>
    </row>
    <row r="1919" spans="1:2">
      <c r="B1919" s="641" t="s">
        <v>6123</v>
      </c>
    </row>
    <row r="1920" spans="1:2" ht="105">
      <c r="B1920" s="641" t="s">
        <v>6124</v>
      </c>
    </row>
    <row r="1921" spans="1:2" ht="30">
      <c r="A1921" t="s">
        <v>6125</v>
      </c>
      <c r="B1921" s="641" t="s">
        <v>6126</v>
      </c>
    </row>
    <row r="1922" spans="1:2" ht="30">
      <c r="B1922" s="641" t="s">
        <v>6127</v>
      </c>
    </row>
    <row r="1923" spans="1:2" ht="30">
      <c r="B1923" s="681" t="s">
        <v>6128</v>
      </c>
    </row>
    <row r="1924" spans="1:2">
      <c r="B1924" s="641" t="s">
        <v>6129</v>
      </c>
    </row>
    <row r="1925" spans="1:2">
      <c r="B1925" s="248" t="s">
        <v>6130</v>
      </c>
    </row>
    <row r="1926" spans="1:2" ht="60">
      <c r="B1926" s="641" t="s">
        <v>6132</v>
      </c>
    </row>
    <row r="1927" spans="1:2" ht="30">
      <c r="B1927" s="641" t="s">
        <v>6131</v>
      </c>
    </row>
    <row r="1928" spans="1:2" ht="45">
      <c r="B1928" s="641" t="s">
        <v>6133</v>
      </c>
    </row>
    <row r="1929" spans="1:2" ht="30">
      <c r="B1929" s="391" t="s">
        <v>6134</v>
      </c>
    </row>
    <row r="1930" spans="1:2">
      <c r="B1930" s="391" t="s">
        <v>6135</v>
      </c>
    </row>
    <row r="1931" spans="1:2">
      <c r="B1931" s="641" t="s">
        <v>6136</v>
      </c>
    </row>
    <row r="1932" spans="1:2">
      <c r="B1932" s="641" t="s">
        <v>6137</v>
      </c>
    </row>
    <row r="1933" spans="1:2">
      <c r="B1933" s="641" t="s">
        <v>6138</v>
      </c>
    </row>
    <row r="1934" spans="1:2">
      <c r="B1934" s="641" t="s">
        <v>6139</v>
      </c>
    </row>
    <row r="1935" spans="1:2" ht="240">
      <c r="B1935" s="641" t="s">
        <v>6140</v>
      </c>
    </row>
    <row r="1936" spans="1:2">
      <c r="A1936" t="s">
        <v>6141</v>
      </c>
      <c r="B1936" s="641" t="s">
        <v>6142</v>
      </c>
    </row>
    <row r="1937" spans="2:2" ht="45">
      <c r="B1937" s="641" t="s">
        <v>6143</v>
      </c>
    </row>
    <row r="1938" spans="2:2">
      <c r="B1938" s="641" t="s">
        <v>6144</v>
      </c>
    </row>
    <row r="1939" spans="2:2">
      <c r="B1939" s="641" t="s">
        <v>6145</v>
      </c>
    </row>
    <row r="1940" spans="2:2">
      <c r="B1940" s="261" t="s">
        <v>6152</v>
      </c>
    </row>
    <row r="1941" spans="2:2">
      <c r="B1941" s="641" t="s">
        <v>6146</v>
      </c>
    </row>
    <row r="1942" spans="2:2" ht="30">
      <c r="B1942" s="641" t="s">
        <v>6147</v>
      </c>
    </row>
    <row r="1943" spans="2:2" ht="30">
      <c r="B1943" s="641" t="s">
        <v>6148</v>
      </c>
    </row>
    <row r="1944" spans="2:2">
      <c r="B1944" s="641" t="s">
        <v>6149</v>
      </c>
    </row>
    <row r="1945" spans="2:2" ht="30">
      <c r="B1945" s="641" t="s">
        <v>6150</v>
      </c>
    </row>
    <row r="1946" spans="2:2" ht="30">
      <c r="B1946" s="641" t="s">
        <v>6151</v>
      </c>
    </row>
    <row r="1947" spans="2:2">
      <c r="B1947" s="261" t="s">
        <v>6153</v>
      </c>
    </row>
    <row r="1948" spans="2:2" ht="30">
      <c r="B1948" s="641" t="s">
        <v>6154</v>
      </c>
    </row>
    <row r="1949" spans="2:2" ht="30">
      <c r="B1949" s="261" t="s">
        <v>6155</v>
      </c>
    </row>
    <row r="1950" spans="2:2">
      <c r="B1950" s="641" t="s">
        <v>6156</v>
      </c>
    </row>
    <row r="1951" spans="2:2" ht="30">
      <c r="B1951" s="641" t="s">
        <v>6157</v>
      </c>
    </row>
    <row r="1952" spans="2:2">
      <c r="B1952" s="641" t="s">
        <v>6161</v>
      </c>
    </row>
    <row r="1953" spans="1:2">
      <c r="B1953" s="641" t="s">
        <v>6158</v>
      </c>
    </row>
    <row r="1954" spans="1:2">
      <c r="B1954" s="641" t="s">
        <v>6159</v>
      </c>
    </row>
    <row r="1955" spans="1:2">
      <c r="B1955" s="641" t="s">
        <v>6160</v>
      </c>
    </row>
    <row r="1956" spans="1:2">
      <c r="B1956" s="641" t="s">
        <v>6162</v>
      </c>
    </row>
    <row r="1957" spans="1:2">
      <c r="B1957" s="641" t="s">
        <v>6163</v>
      </c>
    </row>
    <row r="1958" spans="1:2">
      <c r="B1958" s="261" t="s">
        <v>6164</v>
      </c>
    </row>
    <row r="1959" spans="1:2">
      <c r="B1959" s="437" t="s">
        <v>6165</v>
      </c>
    </row>
    <row r="1960" spans="1:2">
      <c r="B1960" s="641" t="s">
        <v>6166</v>
      </c>
    </row>
    <row r="1961" spans="1:2">
      <c r="B1961" s="391" t="s">
        <v>6167</v>
      </c>
    </row>
    <row r="1962" spans="1:2" ht="120">
      <c r="B1962" s="641" t="s">
        <v>6168</v>
      </c>
    </row>
    <row r="1963" spans="1:2">
      <c r="A1963" t="s">
        <v>6170</v>
      </c>
      <c r="B1963" s="261" t="s">
        <v>6169</v>
      </c>
    </row>
    <row r="1964" spans="1:2">
      <c r="B1964" s="641" t="s">
        <v>6171</v>
      </c>
    </row>
    <row r="1965" spans="1:2">
      <c r="B1965" s="641" t="s">
        <v>6172</v>
      </c>
    </row>
    <row r="1966" spans="1:2">
      <c r="A1966" t="s">
        <v>6173</v>
      </c>
      <c r="B1966" s="641" t="s">
        <v>6174</v>
      </c>
    </row>
    <row r="1967" spans="1:2">
      <c r="B1967" s="261" t="s">
        <v>6175</v>
      </c>
    </row>
    <row r="1968" spans="1:2">
      <c r="B1968" s="641" t="s">
        <v>6176</v>
      </c>
    </row>
    <row r="1969" spans="1:2" ht="150">
      <c r="B1969" s="641" t="s">
        <v>6177</v>
      </c>
    </row>
    <row r="1970" spans="1:2">
      <c r="B1970" s="261" t="s">
        <v>6178</v>
      </c>
    </row>
    <row r="1971" spans="1:2" ht="90">
      <c r="B1971" s="641" t="s">
        <v>6179</v>
      </c>
    </row>
    <row r="1972" spans="1:2">
      <c r="B1972" s="261" t="s">
        <v>6180</v>
      </c>
    </row>
    <row r="1973" spans="1:2">
      <c r="B1973" s="641" t="s">
        <v>6181</v>
      </c>
    </row>
    <row r="1974" spans="1:2" ht="120">
      <c r="B1974" s="261" t="s">
        <v>6182</v>
      </c>
    </row>
    <row r="1975" spans="1:2" ht="135.75" customHeight="1">
      <c r="B1975" s="641" t="s">
        <v>6183</v>
      </c>
    </row>
    <row r="1976" spans="1:2">
      <c r="B1976" s="261" t="s">
        <v>6194</v>
      </c>
    </row>
    <row r="1977" spans="1:2">
      <c r="B1977" s="641" t="s">
        <v>6184</v>
      </c>
    </row>
    <row r="1978" spans="1:2">
      <c r="B1978" s="641" t="s">
        <v>6185</v>
      </c>
    </row>
    <row r="1979" spans="1:2">
      <c r="B1979" s="641" t="s">
        <v>6186</v>
      </c>
    </row>
    <row r="1980" spans="1:2">
      <c r="A1980" t="s">
        <v>6187</v>
      </c>
      <c r="B1980" s="641" t="s">
        <v>6188</v>
      </c>
    </row>
    <row r="1981" spans="1:2" ht="45">
      <c r="B1981" s="641" t="s">
        <v>6189</v>
      </c>
    </row>
    <row r="1982" spans="1:2">
      <c r="B1982" s="261" t="s">
        <v>6190</v>
      </c>
    </row>
    <row r="1983" spans="1:2" ht="120">
      <c r="B1983" s="641" t="s">
        <v>6191</v>
      </c>
    </row>
    <row r="1984" spans="1:2">
      <c r="B1984" s="391" t="s">
        <v>6192</v>
      </c>
    </row>
    <row r="1985" spans="1:2">
      <c r="B1985" s="641" t="s">
        <v>6193</v>
      </c>
    </row>
    <row r="1986" spans="1:2" ht="30">
      <c r="B1986" s="2" t="s">
        <v>6195</v>
      </c>
    </row>
    <row r="1987" spans="1:2">
      <c r="B1987" s="641" t="s">
        <v>6196</v>
      </c>
    </row>
    <row r="1988" spans="1:2">
      <c r="B1988" s="261" t="s">
        <v>6197</v>
      </c>
    </row>
    <row r="1989" spans="1:2" ht="135">
      <c r="B1989" s="641" t="s">
        <v>6198</v>
      </c>
    </row>
    <row r="1990" spans="1:2">
      <c r="B1990" s="641" t="s">
        <v>6199</v>
      </c>
    </row>
    <row r="1991" spans="1:2">
      <c r="B1991" s="641" t="s">
        <v>6200</v>
      </c>
    </row>
    <row r="1992" spans="1:2" ht="36">
      <c r="B1992" s="257" t="s">
        <v>6201</v>
      </c>
    </row>
    <row r="1993" spans="1:2">
      <c r="B1993" s="641" t="s">
        <v>6202</v>
      </c>
    </row>
    <row r="1994" spans="1:2">
      <c r="B1994" s="257" t="s">
        <v>6203</v>
      </c>
    </row>
    <row r="1995" spans="1:2">
      <c r="A1995" t="s">
        <v>6205</v>
      </c>
    </row>
    <row r="1996" spans="1:2" ht="225">
      <c r="B1996" s="641" t="s">
        <v>6204</v>
      </c>
    </row>
    <row r="1997" spans="1:2" ht="120">
      <c r="A1997" t="s">
        <v>6206</v>
      </c>
      <c r="B1997" s="641" t="s">
        <v>6207</v>
      </c>
    </row>
    <row r="1998" spans="1:2">
      <c r="A1998" t="s">
        <v>6208</v>
      </c>
      <c r="B1998" s="641" t="s">
        <v>6209</v>
      </c>
    </row>
    <row r="1999" spans="1:2">
      <c r="B1999" s="641" t="s">
        <v>6210</v>
      </c>
    </row>
    <row r="2000" spans="1:2" ht="30">
      <c r="B2000" s="391" t="s">
        <v>6211</v>
      </c>
    </row>
    <row r="2001" spans="1:2" ht="105">
      <c r="A2001" t="s">
        <v>6212</v>
      </c>
      <c r="B2001" s="261" t="s">
        <v>6213</v>
      </c>
    </row>
    <row r="2002" spans="1:2" ht="105">
      <c r="B2002" s="261" t="s">
        <v>6214</v>
      </c>
    </row>
    <row r="2003" spans="1:2">
      <c r="B2003" s="391" t="s">
        <v>6215</v>
      </c>
    </row>
    <row r="2004" spans="1:2">
      <c r="A2004" t="s">
        <v>6216</v>
      </c>
      <c r="B2004" s="641" t="s">
        <v>6217</v>
      </c>
    </row>
    <row r="2005" spans="1:2">
      <c r="B2005" s="641" t="s">
        <v>6218</v>
      </c>
    </row>
    <row r="2006" spans="1:2" ht="60">
      <c r="B2006" s="641" t="s">
        <v>6219</v>
      </c>
    </row>
    <row r="2007" spans="1:2">
      <c r="B2007" s="641" t="s">
        <v>6220</v>
      </c>
    </row>
    <row r="2008" spans="1:2">
      <c r="B2008" s="641" t="s">
        <v>6221</v>
      </c>
    </row>
    <row r="2009" spans="1:2" ht="45">
      <c r="A2009" t="s">
        <v>6223</v>
      </c>
      <c r="B2009" s="641" t="s">
        <v>6222</v>
      </c>
    </row>
    <row r="2010" spans="1:2" ht="165">
      <c r="B2010" s="641" t="s">
        <v>6224</v>
      </c>
    </row>
    <row r="2011" spans="1:2" ht="45">
      <c r="A2011" t="s">
        <v>6223</v>
      </c>
      <c r="B2011" s="641" t="s">
        <v>6225</v>
      </c>
    </row>
    <row r="2012" spans="1:2">
      <c r="B2012" s="641" t="s">
        <v>6226</v>
      </c>
    </row>
    <row r="2013" spans="1:2" ht="45">
      <c r="B2013" s="641" t="s">
        <v>6227</v>
      </c>
    </row>
    <row r="2014" spans="1:2">
      <c r="B2014" s="641" t="s">
        <v>6228</v>
      </c>
    </row>
    <row r="2015" spans="1:2" ht="60">
      <c r="B2015" s="641" t="s">
        <v>6229</v>
      </c>
    </row>
    <row r="2016" spans="1:2" ht="45">
      <c r="B2016" s="641" t="s">
        <v>6230</v>
      </c>
    </row>
    <row r="2017" spans="1:2">
      <c r="B2017" s="641" t="s">
        <v>6231</v>
      </c>
    </row>
    <row r="2018" spans="1:2" ht="30">
      <c r="B2018" s="641" t="s">
        <v>6232</v>
      </c>
    </row>
    <row r="2019" spans="1:2" ht="45">
      <c r="A2019" t="s">
        <v>6233</v>
      </c>
      <c r="B2019" s="641" t="s">
        <v>6234</v>
      </c>
    </row>
    <row r="2020" spans="1:2" ht="45">
      <c r="A2020" s="682" t="s">
        <v>6237</v>
      </c>
      <c r="B2020" s="641" t="s">
        <v>6235</v>
      </c>
    </row>
    <row r="2021" spans="1:2" ht="30">
      <c r="B2021" s="641" t="s">
        <v>6239</v>
      </c>
    </row>
    <row r="2022" spans="1:2">
      <c r="B2022" s="261" t="s">
        <v>6236</v>
      </c>
    </row>
    <row r="2023" spans="1:2">
      <c r="A2023" t="s">
        <v>6241</v>
      </c>
      <c r="B2023" s="641" t="s">
        <v>6238</v>
      </c>
    </row>
    <row r="2024" spans="1:2">
      <c r="B2024" s="641" t="s">
        <v>6240</v>
      </c>
    </row>
    <row r="2025" spans="1:2">
      <c r="A2025" t="s">
        <v>6243</v>
      </c>
      <c r="B2025" s="641" t="s">
        <v>6242</v>
      </c>
    </row>
    <row r="2026" spans="1:2" ht="30">
      <c r="B2026" s="641" t="s">
        <v>6244</v>
      </c>
    </row>
    <row r="2027" spans="1:2">
      <c r="B2027" s="641" t="s">
        <v>6245</v>
      </c>
    </row>
    <row r="2028" spans="1:2" ht="30">
      <c r="A2028" t="s">
        <v>6246</v>
      </c>
      <c r="B2028" s="683" t="s">
        <v>6247</v>
      </c>
    </row>
    <row r="2029" spans="1:2" ht="90">
      <c r="B2029" s="641" t="s">
        <v>6248</v>
      </c>
    </row>
    <row r="2030" spans="1:2">
      <c r="B2030" s="641" t="s">
        <v>6249</v>
      </c>
    </row>
    <row r="2031" spans="1:2" ht="30">
      <c r="B2031" s="641" t="s">
        <v>6250</v>
      </c>
    </row>
    <row r="2032" spans="1:2" ht="30">
      <c r="B2032" s="641" t="s">
        <v>6251</v>
      </c>
    </row>
    <row r="2033" spans="1:2">
      <c r="B2033" s="641" t="s">
        <v>6252</v>
      </c>
    </row>
    <row r="2034" spans="1:2">
      <c r="A2034" t="s">
        <v>6246</v>
      </c>
      <c r="B2034" s="641" t="s">
        <v>6253</v>
      </c>
    </row>
    <row r="2035" spans="1:2" ht="30">
      <c r="A2035" t="s">
        <v>6255</v>
      </c>
      <c r="B2035" s="641" t="s">
        <v>6254</v>
      </c>
    </row>
    <row r="2036" spans="1:2">
      <c r="B2036" s="641" t="s">
        <v>6258</v>
      </c>
    </row>
    <row r="2037" spans="1:2">
      <c r="B2037" s="641" t="s">
        <v>6256</v>
      </c>
    </row>
    <row r="2038" spans="1:2">
      <c r="B2038" s="641" t="s">
        <v>6257</v>
      </c>
    </row>
    <row r="2039" spans="1:2">
      <c r="B2039" s="641" t="s">
        <v>6259</v>
      </c>
    </row>
    <row r="2040" spans="1:2">
      <c r="B2040" s="641" t="s">
        <v>6260</v>
      </c>
    </row>
    <row r="2041" spans="1:2" ht="75">
      <c r="B2041" s="641" t="s">
        <v>6261</v>
      </c>
    </row>
    <row r="2042" spans="1:2" ht="60">
      <c r="B2042" s="641" t="s">
        <v>6262</v>
      </c>
    </row>
    <row r="2043" spans="1:2">
      <c r="B2043" s="641" t="s">
        <v>6263</v>
      </c>
    </row>
    <row r="2044" spans="1:2" ht="30">
      <c r="B2044" s="641" t="s">
        <v>6264</v>
      </c>
    </row>
    <row r="2045" spans="1:2" ht="60">
      <c r="B2045" s="641" t="s">
        <v>6265</v>
      </c>
    </row>
    <row r="2046" spans="1:2">
      <c r="B2046" s="641" t="s">
        <v>6266</v>
      </c>
    </row>
    <row r="2047" spans="1:2">
      <c r="B2047" s="276" t="s">
        <v>6267</v>
      </c>
    </row>
    <row r="2048" spans="1:2" ht="30">
      <c r="B2048" s="276" t="s">
        <v>6268</v>
      </c>
    </row>
    <row r="2049" spans="2:2" ht="30">
      <c r="B2049" s="641" t="s">
        <v>6269</v>
      </c>
    </row>
    <row r="2050" spans="2:2" ht="30">
      <c r="B2050" s="641" t="s">
        <v>6271</v>
      </c>
    </row>
    <row r="2059" spans="2:2">
      <c r="B2059" s="641" t="s">
        <v>6270</v>
      </c>
    </row>
    <row r="2060" spans="2:2" ht="30">
      <c r="B2060" s="641" t="s">
        <v>6272</v>
      </c>
    </row>
    <row r="2061" spans="2:2" ht="60">
      <c r="B2061" s="641" t="s">
        <v>6273</v>
      </c>
    </row>
    <row r="2062" spans="2:2">
      <c r="B2062" s="641" t="s">
        <v>6274</v>
      </c>
    </row>
    <row r="2063" spans="2:2">
      <c r="B2063" s="641" t="s">
        <v>6275</v>
      </c>
    </row>
    <row r="2064" spans="2:2" ht="30">
      <c r="B2064" s="641" t="s">
        <v>6276</v>
      </c>
    </row>
    <row r="2065" spans="1:2">
      <c r="B2065" s="641" t="s">
        <v>6277</v>
      </c>
    </row>
    <row r="2066" spans="1:2" ht="30">
      <c r="B2066" s="641" t="s">
        <v>6278</v>
      </c>
    </row>
    <row r="2067" spans="1:2">
      <c r="B2067" s="391" t="s">
        <v>6279</v>
      </c>
    </row>
    <row r="2068" spans="1:2">
      <c r="B2068" s="641" t="s">
        <v>6280</v>
      </c>
    </row>
    <row r="2069" spans="1:2">
      <c r="A2069" t="s">
        <v>6281</v>
      </c>
      <c r="B2069" s="641" t="s">
        <v>6282</v>
      </c>
    </row>
    <row r="2070" spans="1:2" ht="60">
      <c r="A2070" t="s">
        <v>6283</v>
      </c>
      <c r="B2070" s="641" t="s">
        <v>6284</v>
      </c>
    </row>
    <row r="2071" spans="1:2" ht="30">
      <c r="B2071" s="641" t="s">
        <v>6285</v>
      </c>
    </row>
    <row r="2072" spans="1:2" ht="30">
      <c r="B2072" s="641" t="s">
        <v>6286</v>
      </c>
    </row>
    <row r="2073" spans="1:2">
      <c r="B2073" s="641" t="s">
        <v>6287</v>
      </c>
    </row>
    <row r="2074" spans="1:2">
      <c r="B2074" s="641" t="s">
        <v>6288</v>
      </c>
    </row>
    <row r="2075" spans="1:2" ht="45">
      <c r="A2075" t="s">
        <v>6289</v>
      </c>
      <c r="B2075" s="641" t="s">
        <v>6290</v>
      </c>
    </row>
    <row r="2076" spans="1:2" ht="30">
      <c r="B2076" s="641" t="s">
        <v>6291</v>
      </c>
    </row>
    <row r="2077" spans="1:2">
      <c r="B2077" s="641" t="s">
        <v>6292</v>
      </c>
    </row>
    <row r="2078" spans="1:2">
      <c r="B2078" s="641" t="s">
        <v>6293</v>
      </c>
    </row>
    <row r="2079" spans="1:2" ht="30">
      <c r="A2079" t="s">
        <v>6294</v>
      </c>
      <c r="B2079" s="641" t="s">
        <v>6295</v>
      </c>
    </row>
    <row r="2080" spans="1:2" ht="90">
      <c r="B2080" s="641" t="s">
        <v>6296</v>
      </c>
    </row>
    <row r="2081" spans="1:2">
      <c r="A2081" t="s">
        <v>6298</v>
      </c>
      <c r="B2081" s="391" t="s">
        <v>6297</v>
      </c>
    </row>
    <row r="2082" spans="1:2">
      <c r="B2082" s="641" t="s">
        <v>6299</v>
      </c>
    </row>
    <row r="2084" spans="1:2" ht="45">
      <c r="B2084" s="641" t="s">
        <v>6300</v>
      </c>
    </row>
    <row r="2085" spans="1:2" ht="60">
      <c r="B2085" s="641" t="s">
        <v>6301</v>
      </c>
    </row>
    <row r="2086" spans="1:2" ht="30">
      <c r="B2086" s="641" t="s">
        <v>6302</v>
      </c>
    </row>
    <row r="2087" spans="1:2" ht="30">
      <c r="B2087" s="641" t="s">
        <v>6303</v>
      </c>
    </row>
    <row r="2088" spans="1:2" ht="18.75">
      <c r="B2088" s="650" t="s">
        <v>6304</v>
      </c>
    </row>
    <row r="2089" spans="1:2" ht="37.5">
      <c r="B2089" s="650" t="s">
        <v>6305</v>
      </c>
    </row>
    <row r="2090" spans="1:2" ht="18.75">
      <c r="B2090" s="650" t="s">
        <v>6306</v>
      </c>
    </row>
    <row r="2091" spans="1:2" ht="285">
      <c r="B2091" s="641" t="s">
        <v>6307</v>
      </c>
    </row>
    <row r="2092" spans="1:2" ht="30">
      <c r="A2092" t="s">
        <v>6308</v>
      </c>
      <c r="B2092" s="641" t="s">
        <v>6309</v>
      </c>
    </row>
    <row r="2093" spans="1:2">
      <c r="A2093" t="s">
        <v>6311</v>
      </c>
      <c r="B2093" s="391" t="s">
        <v>6310</v>
      </c>
    </row>
    <row r="2095" spans="1:2">
      <c r="B2095" s="391" t="s">
        <v>6312</v>
      </c>
    </row>
    <row r="2096" spans="1:2">
      <c r="B2096" s="641" t="s">
        <v>6313</v>
      </c>
    </row>
    <row r="2097" spans="1:2" ht="30">
      <c r="B2097" s="641" t="s">
        <v>6314</v>
      </c>
    </row>
    <row r="2098" spans="1:2">
      <c r="B2098" s="641" t="s">
        <v>6315</v>
      </c>
    </row>
    <row r="2099" spans="1:2" ht="45">
      <c r="A2099" t="s">
        <v>6317</v>
      </c>
      <c r="B2099" s="391" t="s">
        <v>6316</v>
      </c>
    </row>
    <row r="2100" spans="1:2">
      <c r="B2100" s="641" t="s">
        <v>6318</v>
      </c>
    </row>
    <row r="2101" spans="1:2" ht="45">
      <c r="B2101" s="641" t="s">
        <v>6319</v>
      </c>
    </row>
    <row r="2102" spans="1:2" ht="30">
      <c r="A2102" t="s">
        <v>6320</v>
      </c>
      <c r="B2102" s="261" t="s">
        <v>6321</v>
      </c>
    </row>
    <row r="2103" spans="1:2">
      <c r="B2103" s="641" t="s">
        <v>6322</v>
      </c>
    </row>
    <row r="2104" spans="1:2" ht="105">
      <c r="B2104" s="641" t="s">
        <v>6323</v>
      </c>
    </row>
    <row r="2105" spans="1:2">
      <c r="A2105" t="s">
        <v>6320</v>
      </c>
      <c r="B2105" s="641" t="s">
        <v>6324</v>
      </c>
    </row>
    <row r="2106" spans="1:2">
      <c r="B2106" s="641" t="s">
        <v>6325</v>
      </c>
    </row>
    <row r="2107" spans="1:2">
      <c r="B2107" s="641" t="s">
        <v>6326</v>
      </c>
    </row>
    <row r="2108" spans="1:2">
      <c r="B2108" s="641" t="s">
        <v>6327</v>
      </c>
    </row>
    <row r="2109" spans="1:2">
      <c r="B2109" s="641" t="s">
        <v>6328</v>
      </c>
    </row>
    <row r="2110" spans="1:2" ht="30">
      <c r="B2110" s="641" t="s">
        <v>6329</v>
      </c>
    </row>
    <row r="2111" spans="1:2">
      <c r="B2111" s="641" t="s">
        <v>6330</v>
      </c>
    </row>
    <row r="2112" spans="1:2">
      <c r="B2112" s="641" t="s">
        <v>6331</v>
      </c>
    </row>
    <row r="2113" spans="2:2">
      <c r="B2113" s="641" t="s">
        <v>6332</v>
      </c>
    </row>
    <row r="2114" spans="2:2">
      <c r="B2114" s="641" t="s">
        <v>6333</v>
      </c>
    </row>
    <row r="2115" spans="2:2">
      <c r="B2115" s="641" t="s">
        <v>6334</v>
      </c>
    </row>
    <row r="2116" spans="2:2" ht="30">
      <c r="B2116" s="641" t="s">
        <v>6336</v>
      </c>
    </row>
    <row r="2117" spans="2:2" ht="30">
      <c r="B2117" s="684" t="s">
        <v>6337</v>
      </c>
    </row>
    <row r="2118" spans="2:2" ht="30">
      <c r="B2118" s="684" t="s">
        <v>6340</v>
      </c>
    </row>
    <row r="2119" spans="2:2" ht="30">
      <c r="B2119" s="641" t="s">
        <v>6341</v>
      </c>
    </row>
    <row r="2120" spans="2:2">
      <c r="B2120" s="641" t="s">
        <v>6342</v>
      </c>
    </row>
    <row r="2121" spans="2:2">
      <c r="B2121" s="641" t="s">
        <v>6338</v>
      </c>
    </row>
    <row r="2123" spans="2:2">
      <c r="B2123" s="248" t="s">
        <v>6335</v>
      </c>
    </row>
    <row r="2124" spans="2:2">
      <c r="B2124" s="641" t="s">
        <v>6339</v>
      </c>
    </row>
    <row r="2125" spans="2:2">
      <c r="B2125" s="641" t="s">
        <v>6343</v>
      </c>
    </row>
    <row r="2126" spans="2:2">
      <c r="B2126" s="641" t="s">
        <v>6344</v>
      </c>
    </row>
    <row r="2127" spans="2:2">
      <c r="B2127" s="641" t="s">
        <v>6345</v>
      </c>
    </row>
    <row r="2128" spans="2:2">
      <c r="B2128" s="641" t="s">
        <v>6346</v>
      </c>
    </row>
    <row r="2130" spans="1:2">
      <c r="B2130" s="641" t="s">
        <v>6347</v>
      </c>
    </row>
    <row r="2131" spans="1:2" ht="30">
      <c r="B2131" s="641" t="s">
        <v>6348</v>
      </c>
    </row>
    <row r="2132" spans="1:2">
      <c r="B2132" s="641" t="s">
        <v>6349</v>
      </c>
    </row>
    <row r="2133" spans="1:2">
      <c r="B2133" s="641" t="s">
        <v>6350</v>
      </c>
    </row>
    <row r="2134" spans="1:2">
      <c r="B2134" s="641" t="s">
        <v>6351</v>
      </c>
    </row>
    <row r="2135" spans="1:2">
      <c r="B2135" s="248" t="s">
        <v>6352</v>
      </c>
    </row>
    <row r="2136" spans="1:2">
      <c r="B2136" s="641" t="s">
        <v>6353</v>
      </c>
    </row>
    <row r="2138" spans="1:2">
      <c r="B2138" s="641" t="s">
        <v>6354</v>
      </c>
    </row>
    <row r="2139" spans="1:2">
      <c r="B2139" s="641" t="s">
        <v>6355</v>
      </c>
    </row>
    <row r="2140" spans="1:2">
      <c r="B2140" s="641" t="s">
        <v>6356</v>
      </c>
    </row>
    <row r="2141" spans="1:2" s="252" customFormat="1">
      <c r="A2141" s="252" t="s">
        <v>6357</v>
      </c>
      <c r="B2141" s="261" t="s">
        <v>6358</v>
      </c>
    </row>
    <row r="2143" spans="1:2">
      <c r="B2143" s="2">
        <f>979.46*655.957</f>
        <v>642483.64321999997</v>
      </c>
    </row>
    <row r="2144" spans="1:2">
      <c r="B2144" s="641" t="s">
        <v>6359</v>
      </c>
    </row>
    <row r="2145" spans="2:2" ht="30">
      <c r="B2145" s="641" t="s">
        <v>6360</v>
      </c>
    </row>
    <row r="2146" spans="2:2">
      <c r="B2146" s="641" t="s">
        <v>6361</v>
      </c>
    </row>
    <row r="2147" spans="2:2" ht="42" customHeight="1">
      <c r="B2147" s="641" t="s">
        <v>6362</v>
      </c>
    </row>
    <row r="2148" spans="2:2">
      <c r="B2148" s="641" t="s">
        <v>6363</v>
      </c>
    </row>
    <row r="2149" spans="2:2">
      <c r="B2149" s="391" t="s">
        <v>6364</v>
      </c>
    </row>
    <row r="2150" spans="2:2">
      <c r="B2150" s="641" t="s">
        <v>6365</v>
      </c>
    </row>
    <row r="2151" spans="2:2">
      <c r="B2151" s="641" t="s">
        <v>6366</v>
      </c>
    </row>
    <row r="2152" spans="2:2" ht="30">
      <c r="B2152" s="641" t="s">
        <v>6367</v>
      </c>
    </row>
    <row r="2153" spans="2:2">
      <c r="B2153" s="248" t="s">
        <v>6369</v>
      </c>
    </row>
    <row r="2154" spans="2:2">
      <c r="B2154" s="641" t="s">
        <v>6368</v>
      </c>
    </row>
    <row r="2155" spans="2:2">
      <c r="B2155" s="641" t="s">
        <v>6370</v>
      </c>
    </row>
    <row r="2156" spans="2:2">
      <c r="B2156" s="641" t="s">
        <v>6371</v>
      </c>
    </row>
    <row r="2157" spans="2:2">
      <c r="B2157" s="641" t="s">
        <v>6372</v>
      </c>
    </row>
    <row r="2158" spans="2:2">
      <c r="B2158" s="641" t="s">
        <v>6373</v>
      </c>
    </row>
    <row r="2159" spans="2:2">
      <c r="B2159" s="391" t="s">
        <v>6400</v>
      </c>
    </row>
    <row r="2160" spans="2:2" ht="30">
      <c r="B2160" s="641" t="s">
        <v>6374</v>
      </c>
    </row>
    <row r="2161" spans="2:2" ht="30">
      <c r="B2161" s="641" t="s">
        <v>6375</v>
      </c>
    </row>
    <row r="2162" spans="2:2">
      <c r="B2162" s="641" t="s">
        <v>6376</v>
      </c>
    </row>
    <row r="2163" spans="2:2">
      <c r="B2163" s="641" t="s">
        <v>6377</v>
      </c>
    </row>
    <row r="2164" spans="2:2">
      <c r="B2164" s="641" t="s">
        <v>6378</v>
      </c>
    </row>
    <row r="2165" spans="2:2" ht="30">
      <c r="B2165" s="641" t="s">
        <v>6379</v>
      </c>
    </row>
    <row r="2166" spans="2:2">
      <c r="B2166" s="261" t="s">
        <v>6380</v>
      </c>
    </row>
    <row r="2167" spans="2:2" ht="45">
      <c r="B2167" s="641" t="s">
        <v>6381</v>
      </c>
    </row>
    <row r="2168" spans="2:2" ht="30">
      <c r="B2168" s="641" t="s">
        <v>6382</v>
      </c>
    </row>
    <row r="2169" spans="2:2" ht="30">
      <c r="B2169" s="641" t="s">
        <v>6383</v>
      </c>
    </row>
    <row r="2170" spans="2:2" ht="30">
      <c r="B2170" s="641" t="s">
        <v>6384</v>
      </c>
    </row>
    <row r="2171" spans="2:2" ht="75">
      <c r="B2171" s="641" t="s">
        <v>6385</v>
      </c>
    </row>
    <row r="2172" spans="2:2">
      <c r="B2172" s="641" t="s">
        <v>6386</v>
      </c>
    </row>
    <row r="2173" spans="2:2">
      <c r="B2173" s="261" t="s">
        <v>6387</v>
      </c>
    </row>
    <row r="2174" spans="2:2">
      <c r="B2174" s="641" t="s">
        <v>6388</v>
      </c>
    </row>
    <row r="2175" spans="2:2">
      <c r="B2175" s="641" t="s">
        <v>6389</v>
      </c>
    </row>
    <row r="2176" spans="2:2">
      <c r="B2176" s="641" t="s">
        <v>6390</v>
      </c>
    </row>
    <row r="2177" spans="1:2" ht="30">
      <c r="B2177" s="641" t="s">
        <v>6391</v>
      </c>
    </row>
    <row r="2178" spans="1:2">
      <c r="B2178" s="641" t="s">
        <v>6392</v>
      </c>
    </row>
    <row r="2179" spans="1:2">
      <c r="B2179" s="641" t="s">
        <v>6393</v>
      </c>
    </row>
    <row r="2180" spans="1:2" ht="60">
      <c r="B2180" s="261" t="s">
        <v>6401</v>
      </c>
    </row>
    <row r="2181" spans="1:2">
      <c r="B2181" s="641" t="s">
        <v>6394</v>
      </c>
    </row>
    <row r="2182" spans="1:2">
      <c r="B2182" s="641" t="s">
        <v>6395</v>
      </c>
    </row>
    <row r="2183" spans="1:2">
      <c r="B2183" s="641" t="s">
        <v>6396</v>
      </c>
    </row>
    <row r="2184" spans="1:2">
      <c r="B2184" s="641" t="s">
        <v>6397</v>
      </c>
    </row>
    <row r="2185" spans="1:2">
      <c r="B2185" s="641" t="s">
        <v>6398</v>
      </c>
    </row>
    <row r="2186" spans="1:2">
      <c r="B2186" s="641" t="s">
        <v>6399</v>
      </c>
    </row>
    <row r="2187" spans="1:2">
      <c r="A2187" t="s">
        <v>6402</v>
      </c>
      <c r="B2187" s="641" t="s">
        <v>6403</v>
      </c>
    </row>
    <row r="2188" spans="1:2" ht="30">
      <c r="B2188" s="641" t="s">
        <v>6404</v>
      </c>
    </row>
    <row r="2189" spans="1:2" ht="30">
      <c r="B2189" s="641" t="s">
        <v>6405</v>
      </c>
    </row>
    <row r="2190" spans="1:2">
      <c r="B2190" s="261" t="s">
        <v>6406</v>
      </c>
    </row>
    <row r="2191" spans="1:2" ht="30">
      <c r="B2191" s="641" t="s">
        <v>6407</v>
      </c>
    </row>
    <row r="2192" spans="1:2" ht="30">
      <c r="B2192" s="641" t="s">
        <v>6410</v>
      </c>
    </row>
    <row r="2193" spans="2:2">
      <c r="B2193" s="641" t="s">
        <v>6408</v>
      </c>
    </row>
    <row r="2194" spans="2:2">
      <c r="B2194" s="641" t="s">
        <v>6409</v>
      </c>
    </row>
    <row r="2195" spans="2:2">
      <c r="B2195" s="641" t="s">
        <v>6411</v>
      </c>
    </row>
    <row r="2196" spans="2:2">
      <c r="B2196" s="261" t="s">
        <v>6412</v>
      </c>
    </row>
    <row r="2197" spans="2:2">
      <c r="B2197" s="641" t="s">
        <v>6413</v>
      </c>
    </row>
    <row r="2198" spans="2:2">
      <c r="B2198" s="641" t="s">
        <v>6414</v>
      </c>
    </row>
    <row r="2199" spans="2:2" ht="30">
      <c r="B2199" s="641" t="s">
        <v>6415</v>
      </c>
    </row>
    <row r="2200" spans="2:2">
      <c r="B2200" s="261" t="s">
        <v>6416</v>
      </c>
    </row>
    <row r="2201" spans="2:2">
      <c r="B2201" s="391" t="s">
        <v>6417</v>
      </c>
    </row>
    <row r="2202" spans="2:2">
      <c r="B2202" s="391" t="s">
        <v>6418</v>
      </c>
    </row>
    <row r="2203" spans="2:2">
      <c r="B2203" s="391" t="s">
        <v>6419</v>
      </c>
    </row>
    <row r="2204" spans="2:2">
      <c r="B2204" s="391" t="s">
        <v>6420</v>
      </c>
    </row>
    <row r="2205" spans="2:2">
      <c r="B2205" s="391" t="s">
        <v>6421</v>
      </c>
    </row>
    <row r="2206" spans="2:2">
      <c r="B2206" s="391" t="s">
        <v>6422</v>
      </c>
    </row>
    <row r="2207" spans="2:2">
      <c r="B2207" s="391" t="s">
        <v>6423</v>
      </c>
    </row>
    <row r="2208" spans="2:2">
      <c r="B2208" s="641" t="s">
        <v>6424</v>
      </c>
    </row>
    <row r="2209" spans="1:2">
      <c r="B2209" s="641" t="s">
        <v>6425</v>
      </c>
    </row>
    <row r="2210" spans="1:2">
      <c r="B2210" s="641" t="s">
        <v>6426</v>
      </c>
    </row>
    <row r="2211" spans="1:2">
      <c r="B2211" s="641" t="s">
        <v>6427</v>
      </c>
    </row>
    <row r="2212" spans="1:2">
      <c r="B2212" s="641" t="s">
        <v>6428</v>
      </c>
    </row>
    <row r="2213" spans="1:2" ht="30">
      <c r="B2213" s="641" t="s">
        <v>6429</v>
      </c>
    </row>
    <row r="2214" spans="1:2" ht="30">
      <c r="A2214" t="s">
        <v>6430</v>
      </c>
      <c r="B2214" s="641" t="s">
        <v>6431</v>
      </c>
    </row>
    <row r="2216" spans="1:2" ht="45">
      <c r="A2216" t="s">
        <v>6433</v>
      </c>
      <c r="B2216" s="641" t="s">
        <v>6432</v>
      </c>
    </row>
    <row r="2217" spans="1:2">
      <c r="B2217" s="641">
        <f>2/8</f>
        <v>0.25</v>
      </c>
    </row>
    <row r="2218" spans="1:2">
      <c r="B2218" s="641" t="s">
        <v>6434</v>
      </c>
    </row>
    <row r="2219" spans="1:2" ht="30">
      <c r="B2219" s="666" t="s">
        <v>6435</v>
      </c>
    </row>
    <row r="2220" spans="1:2" ht="45">
      <c r="B2220" s="666" t="s">
        <v>6441</v>
      </c>
    </row>
    <row r="2221" spans="1:2" ht="45">
      <c r="B2221" s="666" t="s">
        <v>6436</v>
      </c>
    </row>
    <row r="2222" spans="1:2" ht="30">
      <c r="B2222" s="666" t="s">
        <v>6437</v>
      </c>
    </row>
    <row r="2223" spans="1:2">
      <c r="B2223" s="666" t="s">
        <v>6438</v>
      </c>
    </row>
    <row r="2224" spans="1:2" ht="30">
      <c r="B2224" s="666" t="s">
        <v>6439</v>
      </c>
    </row>
    <row r="2225" spans="1:2">
      <c r="B2225" s="666"/>
    </row>
    <row r="2226" spans="1:2" ht="45">
      <c r="B2226" s="666" t="s">
        <v>6440</v>
      </c>
    </row>
    <row r="2227" spans="1:2" ht="45">
      <c r="A2227" t="s">
        <v>6442</v>
      </c>
      <c r="B2227" s="641" t="s">
        <v>6443</v>
      </c>
    </row>
    <row r="2229" spans="1:2" ht="60">
      <c r="B2229" s="641" t="s">
        <v>6444</v>
      </c>
    </row>
    <row r="2230" spans="1:2" ht="30">
      <c r="B2230" s="641" t="s">
        <v>6445</v>
      </c>
    </row>
    <row r="2231" spans="1:2" ht="30">
      <c r="A2231" s="685" t="s">
        <v>6446</v>
      </c>
      <c r="B2231" s="641" t="s">
        <v>6447</v>
      </c>
    </row>
    <row r="2232" spans="1:2" ht="45">
      <c r="A2232" t="s">
        <v>6448</v>
      </c>
      <c r="B2232" s="641" t="s">
        <v>6449</v>
      </c>
    </row>
    <row r="2233" spans="1:2">
      <c r="B2233" s="641" t="s">
        <v>6450</v>
      </c>
    </row>
    <row r="2234" spans="1:2" ht="45">
      <c r="A2234" t="s">
        <v>6451</v>
      </c>
      <c r="B2234" s="391" t="s">
        <v>6452</v>
      </c>
    </row>
    <row r="2235" spans="1:2">
      <c r="A2235" t="s">
        <v>6453</v>
      </c>
    </row>
    <row r="2236" spans="1:2">
      <c r="A2236" t="s">
        <v>6454</v>
      </c>
      <c r="B2236" s="641" t="s">
        <v>6455</v>
      </c>
    </row>
    <row r="2237" spans="1:2">
      <c r="A2237" t="s">
        <v>6456</v>
      </c>
      <c r="B2237" s="641" t="s">
        <v>6457</v>
      </c>
    </row>
    <row r="2238" spans="1:2" ht="30">
      <c r="A2238" t="s">
        <v>6458</v>
      </c>
      <c r="B2238" s="248" t="s">
        <v>6459</v>
      </c>
    </row>
    <row r="2239" spans="1:2" ht="45">
      <c r="B2239" s="641" t="s">
        <v>6460</v>
      </c>
    </row>
    <row r="2240" spans="1:2" ht="90">
      <c r="B2240" s="641" t="s">
        <v>6461</v>
      </c>
    </row>
    <row r="2241" spans="2:2">
      <c r="B2241" s="641" t="s">
        <v>6462</v>
      </c>
    </row>
    <row r="2242" spans="2:2" ht="45">
      <c r="B2242" s="248" t="s">
        <v>6463</v>
      </c>
    </row>
    <row r="2243" spans="2:2">
      <c r="B2243" s="641" t="s">
        <v>6464</v>
      </c>
    </row>
    <row r="2244" spans="2:2" ht="90">
      <c r="B2244" s="641" t="s">
        <v>6469</v>
      </c>
    </row>
    <row r="2245" spans="2:2">
      <c r="B2245" s="641" t="s">
        <v>6465</v>
      </c>
    </row>
    <row r="2246" spans="2:2" ht="30">
      <c r="B2246" s="641" t="s">
        <v>6466</v>
      </c>
    </row>
    <row r="2247" spans="2:2" ht="30">
      <c r="B2247" s="641" t="s">
        <v>6467</v>
      </c>
    </row>
    <row r="2248" spans="2:2">
      <c r="B2248" s="641" t="s">
        <v>6468</v>
      </c>
    </row>
    <row r="2249" spans="2:2" ht="30">
      <c r="B2249" s="641" t="s">
        <v>6470</v>
      </c>
    </row>
    <row r="2250" spans="2:2" ht="45">
      <c r="B2250" s="641" t="s">
        <v>6471</v>
      </c>
    </row>
    <row r="2251" spans="2:2" ht="30">
      <c r="B2251" s="248" t="s">
        <v>6472</v>
      </c>
    </row>
    <row r="2252" spans="2:2" ht="60">
      <c r="B2252" s="641" t="s">
        <v>6473</v>
      </c>
    </row>
    <row r="2253" spans="2:2">
      <c r="B2253" s="641" t="s">
        <v>6474</v>
      </c>
    </row>
    <row r="2254" spans="2:2" ht="30">
      <c r="B2254" s="641" t="s">
        <v>6475</v>
      </c>
    </row>
    <row r="2255" spans="2:2" ht="30">
      <c r="B2255" s="248" t="s">
        <v>6476</v>
      </c>
    </row>
    <row r="2256" spans="2:2">
      <c r="B2256" s="641" t="s">
        <v>6477</v>
      </c>
    </row>
    <row r="2257" spans="1:2">
      <c r="B2257" s="641" t="s">
        <v>6478</v>
      </c>
    </row>
    <row r="2258" spans="1:2">
      <c r="B2258" s="248" t="s">
        <v>6479</v>
      </c>
    </row>
    <row r="2259" spans="1:2" ht="30">
      <c r="B2259" s="641" t="s">
        <v>6480</v>
      </c>
    </row>
    <row r="2260" spans="1:2">
      <c r="B2260" s="641" t="s">
        <v>6481</v>
      </c>
    </row>
    <row r="2261" spans="1:2">
      <c r="B2261" s="641" t="s">
        <v>6482</v>
      </c>
    </row>
    <row r="2262" spans="1:2">
      <c r="B2262" s="641" t="s">
        <v>6483</v>
      </c>
    </row>
    <row r="2263" spans="1:2">
      <c r="B2263" s="641" t="s">
        <v>6484</v>
      </c>
    </row>
    <row r="2264" spans="1:2">
      <c r="B2264" s="641" t="s">
        <v>6485</v>
      </c>
    </row>
    <row r="2265" spans="1:2">
      <c r="B2265" s="641" t="s">
        <v>6486</v>
      </c>
    </row>
    <row r="2266" spans="1:2">
      <c r="B2266" s="641" t="s">
        <v>6487</v>
      </c>
    </row>
    <row r="2267" spans="1:2" ht="30">
      <c r="B2267" s="641" t="s">
        <v>6488</v>
      </c>
    </row>
    <row r="2268" spans="1:2" ht="30">
      <c r="B2268" s="641" t="s">
        <v>6489</v>
      </c>
    </row>
    <row r="2269" spans="1:2">
      <c r="A2269" t="s">
        <v>6490</v>
      </c>
      <c r="B2269" s="641" t="s">
        <v>6491</v>
      </c>
    </row>
    <row r="2270" spans="1:2">
      <c r="B2270" s="641" t="s">
        <v>6492</v>
      </c>
    </row>
    <row r="2271" spans="1:2" ht="45">
      <c r="A2271" s="686" t="s">
        <v>6498</v>
      </c>
      <c r="B2271" s="641" t="s">
        <v>6494</v>
      </c>
    </row>
    <row r="2272" spans="1:2">
      <c r="B2272" s="641" t="s">
        <v>6493</v>
      </c>
    </row>
    <row r="2273" spans="1:2" ht="60">
      <c r="B2273" s="641" t="s">
        <v>6495</v>
      </c>
    </row>
    <row r="2274" spans="1:2" ht="30">
      <c r="B2274" s="641" t="s">
        <v>6496</v>
      </c>
    </row>
    <row r="2275" spans="1:2">
      <c r="B2275" s="641" t="s">
        <v>6497</v>
      </c>
    </row>
    <row r="2276" spans="1:2" ht="150">
      <c r="B2276" s="641" t="s">
        <v>6499</v>
      </c>
    </row>
    <row r="2277" spans="1:2" ht="45">
      <c r="B2277" s="641" t="s">
        <v>6500</v>
      </c>
    </row>
    <row r="2278" spans="1:2" ht="45">
      <c r="B2278" s="641" t="s">
        <v>6501</v>
      </c>
    </row>
    <row r="2279" spans="1:2">
      <c r="B2279" s="391" t="s">
        <v>6502</v>
      </c>
    </row>
    <row r="2280" spans="1:2">
      <c r="B2280" s="391" t="s">
        <v>6503</v>
      </c>
    </row>
    <row r="2281" spans="1:2">
      <c r="A2281" t="s">
        <v>6504</v>
      </c>
      <c r="B2281" s="641" t="s">
        <v>6505</v>
      </c>
    </row>
    <row r="2282" spans="1:2" ht="45">
      <c r="B2282" s="641" t="s">
        <v>6506</v>
      </c>
    </row>
    <row r="2283" spans="1:2" ht="60">
      <c r="B2283" s="641" t="s">
        <v>6507</v>
      </c>
    </row>
    <row r="2284" spans="1:2" ht="45">
      <c r="B2284" s="641" t="s">
        <v>6508</v>
      </c>
    </row>
    <row r="2285" spans="1:2" ht="60">
      <c r="B2285" s="641" t="s">
        <v>6509</v>
      </c>
    </row>
    <row r="2286" spans="1:2" ht="45">
      <c r="B2286" s="641" t="s">
        <v>6510</v>
      </c>
    </row>
    <row r="2287" spans="1:2" ht="30">
      <c r="B2287" s="261" t="s">
        <v>6511</v>
      </c>
    </row>
    <row r="2288" spans="1:2">
      <c r="B2288" s="641" t="s">
        <v>6512</v>
      </c>
    </row>
    <row r="2289" spans="1:2" ht="60">
      <c r="B2289" s="641" t="s">
        <v>6513</v>
      </c>
    </row>
    <row r="2290" spans="1:2">
      <c r="B2290" s="641" t="s">
        <v>6514</v>
      </c>
    </row>
    <row r="2291" spans="1:2" ht="30">
      <c r="B2291" s="641" t="s">
        <v>6515</v>
      </c>
    </row>
    <row r="2292" spans="1:2">
      <c r="A2292" t="s">
        <v>6516</v>
      </c>
      <c r="B2292" s="641" t="s">
        <v>6517</v>
      </c>
    </row>
    <row r="2293" spans="1:2">
      <c r="B2293" s="641" t="s">
        <v>6518</v>
      </c>
    </row>
    <row r="2294" spans="1:2" ht="30">
      <c r="B2294" s="641" t="s">
        <v>6519</v>
      </c>
    </row>
    <row r="2295" spans="1:2" ht="75">
      <c r="B2295" s="641" t="s">
        <v>6520</v>
      </c>
    </row>
    <row r="2296" spans="1:2">
      <c r="B2296" s="641" t="s">
        <v>6521</v>
      </c>
    </row>
    <row r="2297" spans="1:2" ht="30">
      <c r="B2297" s="641" t="s">
        <v>6522</v>
      </c>
    </row>
    <row r="2298" spans="1:2" ht="105">
      <c r="B2298" s="641" t="s">
        <v>6523</v>
      </c>
    </row>
    <row r="2299" spans="1:2">
      <c r="B2299" s="641" t="s">
        <v>6525</v>
      </c>
    </row>
    <row r="2300" spans="1:2">
      <c r="B2300" s="641" t="s">
        <v>6526</v>
      </c>
    </row>
    <row r="2301" spans="1:2" ht="30">
      <c r="B2301" s="641" t="s">
        <v>6527</v>
      </c>
    </row>
    <row r="2303" spans="1:2">
      <c r="B2303" s="391" t="s">
        <v>6524</v>
      </c>
    </row>
    <row r="2304" spans="1:2">
      <c r="B2304" s="391" t="s">
        <v>6528</v>
      </c>
    </row>
    <row r="2305" spans="1:2">
      <c r="B2305" s="391" t="s">
        <v>6529</v>
      </c>
    </row>
    <row r="2306" spans="1:2" ht="45">
      <c r="B2306" s="641" t="s">
        <v>6530</v>
      </c>
    </row>
    <row r="2307" spans="1:2" ht="45">
      <c r="B2307" s="391" t="s">
        <v>6531</v>
      </c>
    </row>
    <row r="2308" spans="1:2">
      <c r="B2308" s="641" t="s">
        <v>6532</v>
      </c>
    </row>
    <row r="2309" spans="1:2" ht="30">
      <c r="B2309" s="641" t="s">
        <v>6533</v>
      </c>
    </row>
    <row r="2310" spans="1:2" ht="60">
      <c r="B2310" s="641" t="s">
        <v>6534</v>
      </c>
    </row>
    <row r="2311" spans="1:2">
      <c r="B2311" s="641" t="s">
        <v>6535</v>
      </c>
    </row>
    <row r="2312" spans="1:2" ht="120">
      <c r="B2312" s="641" t="s">
        <v>6536</v>
      </c>
    </row>
    <row r="2313" spans="1:2">
      <c r="B2313" s="641" t="s">
        <v>6537</v>
      </c>
    </row>
    <row r="2314" spans="1:2" ht="30">
      <c r="B2314" s="391" t="s">
        <v>6538</v>
      </c>
    </row>
    <row r="2315" spans="1:2" ht="30">
      <c r="B2315" s="641" t="s">
        <v>6539</v>
      </c>
    </row>
    <row r="2316" spans="1:2">
      <c r="B2316" s="641" t="s">
        <v>6540</v>
      </c>
    </row>
    <row r="2317" spans="1:2" ht="45">
      <c r="B2317" s="641" t="s">
        <v>6541</v>
      </c>
    </row>
    <row r="2318" spans="1:2">
      <c r="A2318" t="s">
        <v>6542</v>
      </c>
      <c r="B2318" s="641" t="s">
        <v>6543</v>
      </c>
    </row>
    <row r="2319" spans="1:2" ht="30">
      <c r="B2319" s="641" t="s">
        <v>6544</v>
      </c>
    </row>
    <row r="2320" spans="1:2">
      <c r="B2320" s="641" t="s">
        <v>6545</v>
      </c>
    </row>
    <row r="2321" spans="1:2">
      <c r="B2321" s="641" t="s">
        <v>6546</v>
      </c>
    </row>
    <row r="2322" spans="1:2" ht="60">
      <c r="B2322" s="641" t="s">
        <v>6547</v>
      </c>
    </row>
    <row r="2323" spans="1:2">
      <c r="B2323" s="641" t="s">
        <v>6549</v>
      </c>
    </row>
    <row r="2324" spans="1:2" ht="30">
      <c r="B2324" s="641" t="s">
        <v>6548</v>
      </c>
    </row>
    <row r="2325" spans="1:2">
      <c r="A2325" t="s">
        <v>6550</v>
      </c>
      <c r="B2325" s="641" t="s">
        <v>6551</v>
      </c>
    </row>
    <row r="2326" spans="1:2">
      <c r="B2326" s="641" t="s">
        <v>6552</v>
      </c>
    </row>
    <row r="2327" spans="1:2" ht="45">
      <c r="B2327" s="641" t="s">
        <v>6553</v>
      </c>
    </row>
    <row r="2328" spans="1:2" ht="90">
      <c r="B2328" s="391" t="s">
        <v>6567</v>
      </c>
    </row>
    <row r="2329" spans="1:2" ht="30">
      <c r="B2329" s="261" t="s">
        <v>6554</v>
      </c>
    </row>
    <row r="2330" spans="1:2">
      <c r="B2330" s="641" t="s">
        <v>6555</v>
      </c>
    </row>
    <row r="2331" spans="1:2">
      <c r="B2331" s="641" t="s">
        <v>6556</v>
      </c>
    </row>
    <row r="2332" spans="1:2">
      <c r="B2332" s="641" t="s">
        <v>6557</v>
      </c>
    </row>
    <row r="2333" spans="1:2">
      <c r="B2333" s="641" t="s">
        <v>6558</v>
      </c>
    </row>
    <row r="2334" spans="1:2">
      <c r="B2334" s="641" t="s">
        <v>6560</v>
      </c>
    </row>
    <row r="2335" spans="1:2">
      <c r="B2335" s="641" t="s">
        <v>6559</v>
      </c>
    </row>
    <row r="2336" spans="1:2" ht="45">
      <c r="B2336" s="641" t="s">
        <v>6561</v>
      </c>
    </row>
    <row r="2337" spans="1:2">
      <c r="B2337" s="641" t="s">
        <v>6562</v>
      </c>
    </row>
    <row r="2338" spans="1:2" ht="45">
      <c r="B2338" s="579" t="s">
        <v>6563</v>
      </c>
    </row>
    <row r="2339" spans="1:2">
      <c r="B2339" s="261" t="s">
        <v>6564</v>
      </c>
    </row>
    <row r="2340" spans="1:2">
      <c r="B2340" s="261" t="s">
        <v>6565</v>
      </c>
    </row>
    <row r="2341" spans="1:2">
      <c r="B2341" s="391" t="s">
        <v>6566</v>
      </c>
    </row>
    <row r="2342" spans="1:2">
      <c r="A2342" t="s">
        <v>6568</v>
      </c>
      <c r="B2342" s="641" t="s">
        <v>6569</v>
      </c>
    </row>
    <row r="2343" spans="1:2" ht="75">
      <c r="A2343" t="s">
        <v>6570</v>
      </c>
      <c r="B2343" s="641" t="s">
        <v>6572</v>
      </c>
    </row>
    <row r="2344" spans="1:2">
      <c r="B2344" s="641" t="s">
        <v>6571</v>
      </c>
    </row>
    <row r="2346" spans="1:2">
      <c r="B2346" s="391" t="s">
        <v>6573</v>
      </c>
    </row>
    <row r="2347" spans="1:2" ht="60">
      <c r="A2347" t="s">
        <v>6574</v>
      </c>
      <c r="B2347" s="641" t="s">
        <v>6575</v>
      </c>
    </row>
    <row r="2348" spans="1:2" ht="135">
      <c r="A2348" t="s">
        <v>6576</v>
      </c>
      <c r="B2348" s="641" t="s">
        <v>6581</v>
      </c>
    </row>
    <row r="2349" spans="1:2" ht="75">
      <c r="A2349" t="s">
        <v>6577</v>
      </c>
      <c r="B2349" s="641" t="s">
        <v>6578</v>
      </c>
    </row>
    <row r="2350" spans="1:2" ht="60">
      <c r="B2350" s="641" t="s">
        <v>6582</v>
      </c>
    </row>
    <row r="2352" spans="1:2">
      <c r="A2352" t="s">
        <v>6576</v>
      </c>
      <c r="B2352" s="641" t="s">
        <v>6579</v>
      </c>
    </row>
    <row r="2353" spans="1:3" ht="30">
      <c r="B2353" s="641" t="s">
        <v>6580</v>
      </c>
    </row>
    <row r="2354" spans="1:3" ht="90">
      <c r="A2354" t="s">
        <v>6583</v>
      </c>
      <c r="B2354" s="641" t="s">
        <v>6584</v>
      </c>
    </row>
    <row r="2355" spans="1:3">
      <c r="A2355" t="s">
        <v>6585</v>
      </c>
      <c r="B2355" s="641" t="s">
        <v>6586</v>
      </c>
    </row>
    <row r="2356" spans="1:3" ht="30">
      <c r="B2356" s="641" t="s">
        <v>6587</v>
      </c>
    </row>
    <row r="2357" spans="1:3" ht="45">
      <c r="A2357" t="s">
        <v>6589</v>
      </c>
      <c r="B2357" s="641" t="s">
        <v>6588</v>
      </c>
    </row>
    <row r="2358" spans="1:3" ht="45">
      <c r="B2358" s="641" t="s">
        <v>6590</v>
      </c>
    </row>
    <row r="2359" spans="1:3" ht="315">
      <c r="A2359" s="1" t="s">
        <v>6591</v>
      </c>
      <c r="B2359" s="641" t="s">
        <v>6592</v>
      </c>
    </row>
    <row r="2360" spans="1:3">
      <c r="A2360" t="s">
        <v>6593</v>
      </c>
      <c r="B2360" s="641" t="s">
        <v>6594</v>
      </c>
    </row>
    <row r="2361" spans="1:3" ht="30">
      <c r="B2361" s="641" t="s">
        <v>6595</v>
      </c>
    </row>
    <row r="2362" spans="1:3">
      <c r="B2362" s="641" t="s">
        <v>6596</v>
      </c>
    </row>
    <row r="2363" spans="1:3">
      <c r="B2363" s="641" t="s">
        <v>6597</v>
      </c>
    </row>
    <row r="2364" spans="1:3">
      <c r="B2364" s="641" t="s">
        <v>6598</v>
      </c>
    </row>
    <row r="2365" spans="1:3" ht="24.75" customHeight="1">
      <c r="B2365" s="641" t="s">
        <v>6599</v>
      </c>
      <c r="C2365" s="687" t="s">
        <v>6600</v>
      </c>
    </row>
    <row r="2366" spans="1:3">
      <c r="B2366" s="641" t="s">
        <v>6601</v>
      </c>
    </row>
    <row r="2367" spans="1:3">
      <c r="B2367" s="641" t="s">
        <v>6602</v>
      </c>
    </row>
    <row r="2368" spans="1:3" ht="180">
      <c r="B2368" s="641" t="s">
        <v>6603</v>
      </c>
    </row>
    <row r="2369" spans="2:2">
      <c r="B2369" s="641" t="s">
        <v>6604</v>
      </c>
    </row>
  </sheetData>
  <hyperlinks>
    <hyperlink ref="B612" r:id="rId1" location="gid=1513469951" xr:uid="{00000000-0004-0000-0700-000000000000}"/>
    <hyperlink ref="B1253" r:id="rId2" display="https://calendar.yahoo.com/" xr:uid="{00000000-0004-0000-0700-000001000000}"/>
    <hyperlink ref="B1256" r:id="rId3" xr:uid="{00000000-0004-0000-0700-000002000000}"/>
    <hyperlink ref="B1272" r:id="rId4" xr:uid="{00000000-0004-0000-0700-000003000000}"/>
    <hyperlink ref="B1335" r:id="rId5" xr:uid="{00000000-0004-0000-0700-000004000000}"/>
    <hyperlink ref="B1992" r:id="rId6" xr:uid="{7AA61BFB-0E46-4FCE-9327-BC8B1D193476}"/>
    <hyperlink ref="B1994" r:id="rId7" xr:uid="{6609F8BE-80C4-4CBA-9A08-4A4E24D94612}"/>
  </hyperlinks>
  <pageMargins left="0.70866141732283472" right="0.70866141732283472" top="0.74803149606299213" bottom="0.74803149606299213" header="0.31496062992125984" footer="0.31496062992125984"/>
  <pageSetup paperSize="9" scale="10" orientation="portrait"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BE59-AF86-4ECB-90C0-10DC4154E3C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event&amp;meetings2018</vt:lpstr>
      <vt:lpstr>schedulelambert</vt:lpstr>
      <vt:lpstr>adminfindocschecklist (2)</vt:lpstr>
      <vt:lpstr>scheduleQ32017 </vt:lpstr>
      <vt:lpstr>budgettrimestreloperationel2015</vt:lpstr>
      <vt:lpstr>meetinsevents20192020</vt:lpstr>
      <vt:lpstr>budgetinit</vt:lpstr>
      <vt:lpstr>mydiary2018</vt:lpstr>
      <vt:lpstr>Sheet3</vt:lpstr>
      <vt:lpstr>Sheet4</vt:lpstr>
      <vt:lpstr>Sheet5</vt:lpstr>
      <vt:lpstr>dailydiary</vt:lpstr>
      <vt:lpstr>2015budget per Activity</vt:lpstr>
      <vt:lpstr>Sheet2</vt:lpstr>
      <vt:lpstr>events&amp;meetingsQ12017</vt:lpstr>
      <vt:lpstr>meetingsactionsimptable</vt:lpstr>
      <vt:lpstr>scheduleQ12017</vt:lpstr>
      <vt:lpstr>event&amp;meetings2018 (2)</vt:lpstr>
      <vt:lpstr>Sheet1</vt:lpstr>
      <vt:lpstr>adminfindocschecklist</vt:lpstr>
      <vt:lpstr>Checklistfinancereport</vt:lpstr>
      <vt:lpstr>scheduleQ12018</vt:lpstr>
      <vt:lpstr>adminfindocschecklist!Print_Titles</vt:lpstr>
      <vt:lpstr>'adminfindocschecklist (2)'!Print_Titles</vt:lpstr>
      <vt:lpstr>Checklistfinancereport!Print_Titles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2017-10-24T15:14:54Z</cp:lastPrinted>
  <dcterms:created xsi:type="dcterms:W3CDTF">2015-01-29T11:51:53Z</dcterms:created>
  <dcterms:modified xsi:type="dcterms:W3CDTF">2022-06-17T22:04:24Z</dcterms:modified>
</cp:coreProperties>
</file>